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<sst xmlns="http://schemas.openxmlformats.org/spreadsheetml/2006/main" count="4330" uniqueCount="1014">
  <si>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</si>
  <si>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</si>
  <si>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</si>
  <si>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</si>
  <si>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</si>
  <si>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</si>
  <si>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</si>
  <si>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</si>
  <si>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</si>
  <si>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</si>
  <si>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</si>
  <si>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</si>
  <si>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</si>
  <si>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</si>
  <si>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</si>
  <si>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</si>
  <si>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</si>
  <si>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</si>
  <si>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</si>
  <si>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</si>
  <si>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</si>
  <si>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</si>
  <si>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</si>
  <si>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</si>
  <si>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</si>
  <si>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</si>
  <si>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</si>
  <si>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</si>
  <si>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</si>
  <si>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</si>
  <si>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</si>
  <si>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</si>
  <si>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</si>
  <si>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</si>
  <si>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</si>
  <si>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</si>
  <si>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</si>
  <si>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</si>
  <si>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</si>
  <si>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</si>
  <si>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</si>
  <si>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</si>
  <si>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</si>
  <si>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</si>
  <si>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</si>
  <si>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</si>
  <si>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</si>
  <si>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</si>
  <si>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</si>
  <si>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</si>
  <si>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</si>
  <si>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</si>
  <si>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</si>
  <si>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</si>
  <si>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</si>
  <si>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</si>
  <si>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</si>
  <si>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</si>
  <si>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</si>
  <si>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</si>
  <si>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</si>
  <si>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</si>
  <si>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</si>
  <si>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</si>
  <si>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</si>
  <si>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</si>
  <si>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</si>
  <si>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</si>
  <si>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</si>
  <si>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</si>
  <si>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</si>
  <si>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</si>
  <si>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</si>
  <si>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</si>
  <si>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</si>
  <si>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</si>
  <si>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</si>
  <si>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</si>
  <si>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</si>
  <si>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</si>
  <si>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</si>
  <si>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</si>
  <si>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</si>
  <si>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</si>
  <si>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</si>
  <si>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</si>
  <si>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</si>
  <si>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</si>
  <si>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</si>
  <si>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</si>
  <si>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</si>
  <si>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</si>
  <si>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</si>
  <si>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</si>
  <si>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</si>
  <si>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</si>
  <si>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</si>
  <si>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</si>
  <si>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</si>
  <si>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</si>
  <si>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</si>
  <si>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</si>
  <si>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</si>
  <si>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</si>
  <si>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</si>
  <si>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</si>
  <si>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</si>
  <si>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</si>
  <si>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</si>
  <si>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</si>
  <si>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</si>
  <si>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</si>
  <si>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</si>
  <si>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</si>
  <si>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</si>
  <si>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</si>
  <si>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</si>
  <si>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</si>
  <si>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</si>
  <si>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</si>
  <si>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</si>
  <si>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</si>
  <si>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</si>
  <si>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</si>
  <si>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</si>
  <si>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</si>
  <si>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</si>
  <si>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</si>
  <si>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</si>
  <si>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</si>
  <si>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</si>
  <si>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</si>
  <si>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</si>
  <si>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</si>
  <si>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</si>
  <si>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</si>
  <si>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</si>
  <si>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</si>
  <si>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</si>
  <si>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</si>
  <si>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</si>
  <si>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</si>
  <si>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</si>
  <si>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</si>
  <si>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</si>
  <si>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</si>
  <si>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</si>
  <si>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</si>
  <si>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</si>
  <si>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</si>
  <si>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</si>
  <si>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</si>
  <si>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</si>
  <si>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</si>
  <si>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</si>
  <si>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</si>
  <si>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</si>
  <si>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</si>
  <si>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</si>
  <si>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</si>
  <si>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</si>
  <si>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</si>
  <si>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</si>
  <si>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</si>
  <si>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</si>
  <si>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</si>
  <si>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</si>
  <si>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</si>
  <si>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</si>
  <si>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</si>
  <si>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</si>
  <si>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</si>
  <si>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</si>
  <si>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</si>
  <si>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</si>
  <si>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</si>
  <si>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</si>
  <si>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</si>
  <si>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</si>
  <si>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</si>
  <si>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</si>
  <si>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</si>
  <si>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</si>
  <si>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</si>
  <si>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</si>
  <si>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</si>
  <si>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</si>
  <si>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</si>
  <si>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</si>
  <si>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</si>
  <si>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</si>
  <si>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</si>
  <si>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</si>
  <si>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</si>
  <si>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</si>
  <si>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</si>
  <si>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</si>
  <si>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</si>
  <si>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</si>
  <si>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</si>
  <si>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</si>
  <si>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</si>
  <si>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</si>
  <si>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</si>
  <si>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</si>
  <si>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</si>
  <si>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</si>
  <si>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</si>
  <si>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</si>
  <si>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</si>
  <si>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</si>
  <si>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</si>
  <si>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</si>
  <si>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</si>
  <si>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</si>
  <si>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</si>
  <si>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</si>
  <si>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</si>
  <si>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</si>
  <si>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</si>
  <si>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</si>
  <si>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</si>
  <si>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</si>
  <si>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</si>
  <si>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</si>
  <si>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</si>
  <si>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</si>
  <si>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</si>
  <si>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</si>
  <si>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</si>
  <si>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</si>
  <si>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</si>
  <si>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</si>
  <si>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</si>
  <si>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</si>
  <si>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</si>
  <si>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</si>
  <si>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</si>
  <si>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</si>
  <si>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</si>
  <si>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</si>
  <si>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</si>
  <si>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</si>
  <si>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</si>
  <si>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</si>
  <si>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</si>
  <si>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</si>
  <si>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</si>
  <si>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</si>
  <si>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</si>
  <si>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</si>
  <si>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</si>
  <si>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</si>
  <si>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</si>
  <si>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</si>
  <si>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</si>
  <si>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</si>
  <si>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</si>
  <si>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</si>
  <si>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</si>
  <si>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</si>
  <si>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</si>
  <si>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</si>
  <si>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</si>
  <si>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</si>
  <si>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</si>
  <si>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</si>
  <si>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</si>
  <si>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</si>
  <si>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</si>
  <si>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</si>
  <si>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</si>
  <si>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</si>
  <si>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</si>
  <si>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</si>
  <si>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</si>
  <si>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</si>
  <si>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</si>
  <si>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</si>
  <si>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</si>
  <si>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</si>
  <si>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</si>
  <si>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</si>
  <si>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</si>
  <si>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</si>
  <si>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</si>
  <si>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</si>
  <si>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</si>
  <si>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</si>
  <si>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</si>
  <si>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</si>
  <si>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</si>
  <si>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</si>
  <si>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</si>
  <si>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</si>
  <si>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</si>
  <si>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</si>
  <si>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</si>
  <si>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</si>
  <si>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</si>
  <si>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</si>
  <si>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</si>
  <si>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</si>
  <si>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</si>
  <si>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</si>
  <si>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</si>
  <si>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</si>
  <si>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</si>
  <si>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 xml:space="preserve"> Петър Троплев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</si>
  <si>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</si>
  <si>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</si>
  <si>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</si>
  <si>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</si>
  <si>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</si>
  <si>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</si>
  <si>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</si>
  <si>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</si>
  <si>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</si>
  <si>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</si>
  <si>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</si>
  <si>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</si>
  <si>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</si>
  <si>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</si>
  <si>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</si>
  <si>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</si>
  <si>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</si>
  <si>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</si>
  <si>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</si>
  <si>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</si>
  <si>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</si>
  <si>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</si>
  <si>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</si>
  <si>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</si>
  <si>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</si>
  <si>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</si>
  <si>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</si>
  <si>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</si>
  <si>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</si>
  <si>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</si>
  <si>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</si>
  <si>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</si>
  <si>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</si>
  <si>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</si>
  <si>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</si>
  <si>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</si>
  <si>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</si>
  <si>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</si>
  <si>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</si>
  <si>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</si>
  <si>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</si>
  <si>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</si>
  <si>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</si>
  <si>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</si>
  <si>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</si>
  <si>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</si>
  <si>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</si>
  <si>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</si>
  <si>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</si>
  <si>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</si>
  <si>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</si>
  <si>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</si>
  <si>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</si>
  <si>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</si>
  <si>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</si>
  <si>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</si>
  <si>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</si>
  <si>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</si>
  <si>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</si>
  <si>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</si>
  <si>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</si>
  <si>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</si>
  <si>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</si>
  <si>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</si>
  <si>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</si>
  <si>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</si>
  <si>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</si>
  <si>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</si>
  <si>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</si>
  <si>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</si>
  <si>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</si>
  <si>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</si>
  <si>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</si>
  <si>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</si>
  <si>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</si>
  <si>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</si>
  <si>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</si>
  <si>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</si>
  <si>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</si>
  <si>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</si>
  <si>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</si>
  <si>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</si>
  <si>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</si>
  <si>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</si>
  <si>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</si>
  <si>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</si>
  <si>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</si>
  <si>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</si>
  <si>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</si>
  <si>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</si>
  <si>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</si>
  <si>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</si>
  <si>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</si>
  <si>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</si>
  <si>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</si>
  <si>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</si>
  <si>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</si>
  <si>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</si>
  <si>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</si>
  <si>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</si>
  <si>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</si>
  <si>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</si>
  <si>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</si>
  <si>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</si>
  <si>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</si>
  <si>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</si>
  <si>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</si>
  <si>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</si>
  <si>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</si>
  <si>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</si>
  <si>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</si>
  <si>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</si>
  <si>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</si>
  <si>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</si>
  <si>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</si>
  <si>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</si>
  <si>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</si>
  <si>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</si>
  <si>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</si>
  <si>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</si>
  <si>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</si>
  <si>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</si>
  <si>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</si>
  <si>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</si>
  <si>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</si>
  <si>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</si>
  <si>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</si>
  <si>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</si>
  <si>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</si>
  <si>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</si>
  <si>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</si>
  <si>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</si>
  <si>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</si>
  <si>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</si>
  <si>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</si>
  <si>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</si>
  <si>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</si>
  <si>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</si>
  <si>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</si>
  <si>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</si>
  <si>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</si>
  <si>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</si>
  <si>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</si>
  <si>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</si>
  <si>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</si>
  <si>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</si>
  <si>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</si>
  <si>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</si>
  <si>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</si>
  <si>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</si>
  <si>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</si>
  <si>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</si>
  <si>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</si>
  <si>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</si>
  <si>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</si>
  <si>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</si>
  <si>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</si>
  <si>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</si>
  <si>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</si>
  <si>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</si>
  <si>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</si>
  <si>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</si>
  <si>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</si>
  <si>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</si>
  <si>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</si>
  <si>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</si>
  <si>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</si>
  <si>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</si>
  <si>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</si>
  <si>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</si>
  <si>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</si>
  <si>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</si>
  <si>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</si>
  <si>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</si>
  <si>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</si>
  <si>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</si>
  <si>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</si>
  <si>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</si>
  <si>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</si>
  <si>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</si>
  <si>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</si>
  <si>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</si>
  <si>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</si>
  <si>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</si>
  <si>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</si>
  <si>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</si>
  <si>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</si>
  <si>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</si>
  <si>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</si>
  <si>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</si>
  <si>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</si>
  <si>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</si>
  <si>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</si>
  <si>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</si>
  <si>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</si>
  <si>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</si>
  <si>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</si>
  <si>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</si>
  <si>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</si>
  <si>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</si>
  <si>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</si>
  <si>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</si>
  <si>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</si>
  <si>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</si>
  <si>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</si>
  <si>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</si>
  <si>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</si>
  <si>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</si>
  <si>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</si>
  <si>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</si>
  <si>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</si>
  <si>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</si>
  <si>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</si>
  <si>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</si>
  <si>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</si>
  <si>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</si>
  <si>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</si>
  <si>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</si>
  <si>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</si>
  <si>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</si>
  <si>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</si>
  <si>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</si>
  <si>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</si>
  <si>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</si>
  <si>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</si>
  <si>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</si>
  <si>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</si>
  <si>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</si>
  <si>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</si>
  <si>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</si>
  <si>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</si>
  <si>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</si>
  <si>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</si>
  <si>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</si>
  <si>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</si>
  <si>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</si>
  <si>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</si>
  <si>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</si>
  <si>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</si>
  <si>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</si>
  <si>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</si>
  <si>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</si>
  <si>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</si>
  <si>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</si>
  <si>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</si>
  <si>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</si>
  <si>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</si>
  <si>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</si>
  <si>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</si>
  <si>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</si>
  <si>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</si>
  <si>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</si>
  <si>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</si>
  <si>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</si>
  <si>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</si>
  <si>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</si>
  <si>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</si>
  <si>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</si>
  <si>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</si>
  <si>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</si>
  <si>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</si>
  <si>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</si>
  <si>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</si>
  <si>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</si>
  <si>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</si>
  <si>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</si>
  <si>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</si>
  <si>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10. ЧАСТЕН ПРОФЕСИОНАЛЕН КОЛЕЖ ОМЕГА ПЛОВДИВ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</si>
  <si>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</si>
  <si>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</si>
  <si>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</si>
  <si>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</si>
  <si>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</si>
  <si>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</si>
  <si>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</si>
  <si>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</si>
  <si>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</si>
  <si>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ПЧБ НАДЕЖДА- ПЛОВДИВ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</si>
  <si>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</si>
  <si>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</si>
  <si>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</si>
  <si>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</si>
  <si>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</si>
  <si>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</si>
  <si>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</si>
  <si>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</si>
  <si>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</si>
  <si>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</si>
  <si>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</si>
  <si>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</si>
  <si>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</si>
  <si>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</si>
  <si>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</si>
  <si>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</si>
  <si>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</si>
  <si>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</si>
  <si>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</si>
  <si>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</si>
  <si>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</si>
  <si>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</si>
  <si>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</si>
  <si>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</si>
  <si>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</si>
  <si>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</si>
  <si>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</si>
  <si>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</si>
  <si>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</si>
  <si>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</si>
  <si>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</si>
  <si>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</si>
  <si>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</si>
  <si>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</si>
  <si>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</si>
  <si>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</si>
  <si>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</si>
  <si>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</si>
  <si>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</si>
  <si>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</si>
  <si>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</si>
  <si>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</si>
  <si>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</si>
  <si>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</si>
  <si>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</si>
  <si>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</si>
  <si>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</si>
  <si>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</si>
  <si>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</si>
  <si>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</si>
  <si>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</si>
  <si>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</si>
  <si>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</si>
  <si>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</si>
  <si>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</si>
  <si>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</si>
  <si>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</si>
  <si>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</si>
  <si>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</si>
  <si>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</si>
  <si>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</si>
  <si>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</si>
  <si>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</si>
  <si>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</si>
  <si>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</si>
  <si>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</si>
  <si>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</si>
  <si>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</si>
  <si>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</si>
  <si>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</si>
  <si>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</si>
  <si>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</si>
  <si>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</si>
  <si>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</si>
  <si>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</si>
  <si>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</si>
  <si>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</si>
  <si>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</si>
  <si>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</si>
  <si>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</si>
  <si>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</si>
  <si>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</si>
  <si>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</si>
  <si>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</si>
  <si>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</si>
  <si>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</si>
  <si>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</si>
  <si>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</si>
  <si>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</si>
  <si>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</si>
  <si>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</si>
  <si>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</si>
  <si>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</si>
  <si>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</si>
  <si>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</si>
  <si>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</si>
  <si>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</si>
  <si>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</si>
  <si>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</si>
  <si>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</si>
  <si>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</si>
  <si>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</si>
  <si>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</si>
  <si>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</si>
  <si>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</si>
  <si>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</si>
  <si>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</si>
  <si>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</si>
  <si>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</si>
  <si>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</si>
  <si>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</si>
  <si>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</si>
  <si>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</si>
  <si>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</si>
  <si>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</si>
  <si>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</si>
  <si>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</si>
  <si>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</si>
  <si>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</si>
  <si>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</si>
  <si>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</si>
  <si>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</si>
  <si>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</si>
  <si>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</si>
  <si>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</si>
  <si>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</si>
  <si>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</si>
  <si>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</si>
  <si>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</si>
  <si>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</si>
  <si>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</si>
  <si>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</si>
  <si>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</si>
  <si>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</si>
  <si>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</si>
  <si>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</si>
  <si>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</si>
  <si>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</si>
  <si>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</si>
  <si>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</si>
  <si>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</si>
  <si>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</si>
  <si>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</si>
  <si>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</si>
  <si>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</si>
  <si>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</si>
  <si>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</si>
  <si>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</si>
  <si>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</si>
  <si>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</si>
  <si>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</si>
  <si>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</si>
  <si>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</si>
  <si>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</si>
  <si>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</si>
  <si>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</si>
  <si>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</si>
  <si>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</si>
  <si>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</si>
  <si>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</si>
  <si>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</si>
  <si>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</si>
  <si>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</si>
  <si>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</si>
  <si>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</si>
  <si>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</si>
  <si>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</si>
  <si>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</si>
  <si>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</si>
  <si>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</si>
  <si>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</si>
  <si>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</si>
  <si>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</si>
  <si>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</si>
  <si>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</si>
  <si>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</si>
  <si>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</si>
  <si>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</si>
  <si>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</si>
  <si>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</si>
  <si>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</si>
  <si>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</si>
  <si>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</si>
  <si>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</si>
  <si>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</si>
  <si>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</si>
  <si>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</si>
  <si>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</si>
  <si>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</si>
  <si>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</si>
  <si>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</si>
  <si>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</si>
  <si>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</si>
  <si>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</si>
  <si>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</si>
  <si>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</si>
  <si>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</si>
  <si>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</si>
  <si>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</si>
  <si>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</si>
  <si>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</si>
  <si>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</si>
  <si>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</si>
  <si>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</si>
  <si>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</si>
  <si>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</si>
  <si>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</si>
  <si>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</si>
  <si>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</si>
  <si>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</si>
  <si>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</si>
  <si>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</si>
  <si>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</si>
  <si>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</si>
  <si>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</si>
  <si>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</si>
  <si>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</si>
  <si>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</si>
  <si>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</si>
  <si>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</si>
  <si>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</si>
  <si>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</si>
  <si>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</si>
  <si>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</si>
  <si>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</si>
  <si>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</si>
  <si>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</si>
  <si>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</si>
  <si>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</si>
  <si>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</si>
  <si>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</si>
  <si>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</si>
  <si>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</si>
  <si>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</si>
  <si>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</si>
  <si>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</si>
  <si>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</si>
  <si>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</si>
  <si>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</si>
  <si>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</si>
  <si>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</si>
  <si>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</si>
  <si>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</si>
  <si>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</si>
  <si>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</si>
  <si>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</si>
  <si>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</si>
  <si>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</si>
  <si>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</si>
  <si>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</si>
  <si>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</si>
  <si>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</si>
  <si>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</si>
  <si>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</si>
  <si>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</si>
  <si>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</si>
  <si>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</si>
  <si>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</si>
  <si>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</si>
  <si>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</si>
  <si>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</si>
  <si>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</si>
  <si>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</si>
  <si>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</si>
  <si>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</si>
  <si>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</si>
  <si>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</si>
  <si>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</si>
  <si>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</si>
  <si>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</si>
  <si>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</si>
  <si>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</si>
  <si>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</si>
  <si>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</si>
  <si>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</si>
  <si>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</si>
  <si>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</si>
  <si>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</si>
  <si>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</si>
  <si>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</si>
  <si>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</si>
  <si>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</si>
  <si>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</si>
  <si>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</si>
  <si>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</si>
  <si>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</si>
  <si>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</si>
  <si>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</si>
  <si>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</si>
  <si>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</si>
  <si>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</si>
  <si>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</si>
  <si>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</si>
  <si>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</si>
  <si>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</si>
  <si>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</si>
  <si>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</si>
  <si>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</si>
  <si>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</si>
  <si>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</si>
  <si>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</si>
  <si>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</si>
  <si>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</si>
  <si>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</si>
  <si>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</si>
  <si>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Стефан Гълъбов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</si>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</sst>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9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sz val="10"/>
      <name val="TmsCyr"/>
      <family val="2"/>
    </font>
    <font>
      <sz val="8"/>
      <color indexed="20"/>
      <name val="Arial"/>
      <family val="2"/>
    </font>
    <font>
      <b/>
      <sz val="8"/>
      <color indexed="63"/>
      <name val="Arial"/>
      <family val="2"/>
    </font>
    <font>
      <sz val="1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Timok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26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5" fillId="0" borderId="0">
      <alignment/>
      <protection/>
    </xf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1" fillId="8" borderId="6" applyNumberFormat="0" applyAlignment="0" applyProtection="0"/>
    <xf numFmtId="0" fontId="30" fillId="6" borderId="0" applyNumberFormat="0" applyBorder="0" applyAlignment="0" applyProtection="0"/>
    <xf numFmtId="0" fontId="27" fillId="9" borderId="0" applyNumberFormat="0" applyBorder="0" applyAlignment="0" applyProtection="0"/>
    <xf numFmtId="0" fontId="38" fillId="10" borderId="7" applyNumberFormat="0" applyAlignment="0" applyProtection="0"/>
    <xf numFmtId="0" fontId="26" fillId="11" borderId="0" applyNumberFormat="0" applyBorder="0" applyAlignment="0" applyProtection="0"/>
    <xf numFmtId="0" fontId="34" fillId="10" borderId="6" applyNumberFormat="0" applyAlignment="0" applyProtection="0"/>
    <xf numFmtId="0" fontId="31" fillId="0" borderId="8" applyNumberFormat="0" applyFill="0" applyAlignment="0" applyProtection="0"/>
    <xf numFmtId="0" fontId="46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13" borderId="0" applyNumberFormat="0" applyBorder="0" applyAlignment="0" applyProtection="0"/>
    <xf numFmtId="0" fontId="30" fillId="14" borderId="0" applyNumberFormat="0" applyBorder="0" applyAlignment="0" applyProtection="0"/>
    <xf numFmtId="0" fontId="36" fillId="0" borderId="0">
      <alignment/>
      <protection/>
    </xf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30" fillId="7" borderId="0" applyNumberFormat="0" applyBorder="0" applyAlignment="0" applyProtection="0"/>
    <xf numFmtId="0" fontId="36" fillId="0" borderId="0" applyFont="0" applyFill="0" applyBorder="0" applyAlignment="0" applyProtection="0"/>
    <xf numFmtId="0" fontId="30" fillId="18" borderId="0" applyNumberFormat="0" applyBorder="0" applyAlignment="0" applyProtection="0"/>
    <xf numFmtId="0" fontId="26" fillId="9" borderId="0" applyNumberFormat="0" applyBorder="0" applyAlignment="0" applyProtection="0"/>
    <xf numFmtId="0" fontId="30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2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47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7" sqref="B17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43190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43215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43190</v>
      </c>
    </row>
    <row r="11" spans="1:2" ht="15.75">
      <c r="A11" s="716" t="s">
        <v>8</v>
      </c>
      <c r="B11" s="717">
        <v>43215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893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31.03.2018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894</v>
      </c>
      <c r="B5" s="32" t="s">
        <v>895</v>
      </c>
      <c r="C5" s="32" t="s">
        <v>896</v>
      </c>
      <c r="D5" s="33" t="s">
        <v>897</v>
      </c>
      <c r="E5" s="32" t="s">
        <v>898</v>
      </c>
      <c r="F5" s="32" t="s">
        <v>899</v>
      </c>
      <c r="G5" s="34" t="s">
        <v>900</v>
      </c>
    </row>
    <row r="6" spans="1:7" ht="18.75" customHeight="1">
      <c r="A6" s="35" t="s">
        <v>901</v>
      </c>
      <c r="B6" s="36" t="s">
        <v>902</v>
      </c>
      <c r="C6" s="37">
        <f>'1-Баланс'!C95</f>
        <v>27104</v>
      </c>
      <c r="D6" s="38">
        <f aca="true" t="shared" si="0" ref="D6:D15">C6-E6</f>
        <v>0</v>
      </c>
      <c r="E6" s="37">
        <f>'1-Баланс'!G95</f>
        <v>27104</v>
      </c>
      <c r="F6" s="39" t="s">
        <v>903</v>
      </c>
      <c r="G6" s="35" t="s">
        <v>901</v>
      </c>
    </row>
    <row r="7" spans="1:7" ht="18.75" customHeight="1">
      <c r="A7" s="35" t="s">
        <v>901</v>
      </c>
      <c r="B7" s="36" t="s">
        <v>904</v>
      </c>
      <c r="C7" s="37">
        <f>'1-Баланс'!G37</f>
        <v>25312</v>
      </c>
      <c r="D7" s="38">
        <f t="shared" si="0"/>
        <v>1312</v>
      </c>
      <c r="E7" s="37">
        <f>'1-Баланс'!G18</f>
        <v>24000</v>
      </c>
      <c r="F7" s="39" t="s">
        <v>500</v>
      </c>
      <c r="G7" s="35" t="s">
        <v>901</v>
      </c>
    </row>
    <row r="8" spans="1:7" ht="18.75" customHeight="1">
      <c r="A8" s="35" t="s">
        <v>901</v>
      </c>
      <c r="B8" s="36" t="s">
        <v>905</v>
      </c>
      <c r="C8" s="37">
        <f>ABS('1-Баланс'!G32)-ABS('1-Баланс'!G33)</f>
        <v>-13</v>
      </c>
      <c r="D8" s="38">
        <f t="shared" si="0"/>
        <v>0</v>
      </c>
      <c r="E8" s="37">
        <f>ABS('2-Отчет за доходите'!C44)-ABS('2-Отчет за доходите'!G44)</f>
        <v>-13</v>
      </c>
      <c r="F8" s="39" t="s">
        <v>906</v>
      </c>
      <c r="G8" s="40" t="s">
        <v>907</v>
      </c>
    </row>
    <row r="9" spans="1:7" ht="18.75" customHeight="1">
      <c r="A9" s="35" t="s">
        <v>901</v>
      </c>
      <c r="B9" s="36" t="s">
        <v>908</v>
      </c>
      <c r="C9" s="37">
        <f>'1-Баланс'!D92</f>
        <v>12</v>
      </c>
      <c r="D9" s="38">
        <f t="shared" si="0"/>
        <v>0</v>
      </c>
      <c r="E9" s="37">
        <f>'3-Отчет за паричния поток'!C45</f>
        <v>12</v>
      </c>
      <c r="F9" s="39" t="s">
        <v>909</v>
      </c>
      <c r="G9" s="40" t="s">
        <v>910</v>
      </c>
    </row>
    <row r="10" spans="1:7" ht="18.75" customHeight="1">
      <c r="A10" s="35" t="s">
        <v>901</v>
      </c>
      <c r="B10" s="36" t="s">
        <v>911</v>
      </c>
      <c r="C10" s="37">
        <f>'1-Баланс'!C92</f>
        <v>206</v>
      </c>
      <c r="D10" s="38">
        <f t="shared" si="0"/>
        <v>0</v>
      </c>
      <c r="E10" s="37">
        <f>'3-Отчет за паричния поток'!C46</f>
        <v>206</v>
      </c>
      <c r="F10" s="39" t="s">
        <v>912</v>
      </c>
      <c r="G10" s="40" t="s">
        <v>910</v>
      </c>
    </row>
    <row r="11" spans="1:7" ht="18.75" customHeight="1">
      <c r="A11" s="35" t="s">
        <v>901</v>
      </c>
      <c r="B11" s="36" t="s">
        <v>904</v>
      </c>
      <c r="C11" s="37">
        <f>'1-Баланс'!G37</f>
        <v>25312</v>
      </c>
      <c r="D11" s="38">
        <f t="shared" si="0"/>
        <v>0</v>
      </c>
      <c r="E11" s="37">
        <f>'4-Отчет за собствения капитал'!L34</f>
        <v>25312</v>
      </c>
      <c r="F11" s="39" t="s">
        <v>913</v>
      </c>
      <c r="G11" s="40" t="s">
        <v>914</v>
      </c>
    </row>
    <row r="12" spans="1:7" ht="18.75" customHeight="1">
      <c r="A12" s="35" t="s">
        <v>901</v>
      </c>
      <c r="B12" s="36" t="s">
        <v>915</v>
      </c>
      <c r="C12" s="37">
        <f>'1-Баланс'!C36</f>
        <v>24399</v>
      </c>
      <c r="D12" s="38">
        <f t="shared" si="0"/>
        <v>0</v>
      </c>
      <c r="E12" s="37">
        <f>'Справка 5'!C27+'Справка 5'!C97</f>
        <v>24399</v>
      </c>
      <c r="F12" s="39" t="s">
        <v>916</v>
      </c>
      <c r="G12" s="40" t="s">
        <v>917</v>
      </c>
    </row>
    <row r="13" spans="1:7" ht="18.75" customHeight="1">
      <c r="A13" s="35" t="s">
        <v>901</v>
      </c>
      <c r="B13" s="36" t="s">
        <v>918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919</v>
      </c>
      <c r="G13" s="40" t="s">
        <v>917</v>
      </c>
    </row>
    <row r="14" spans="1:7" ht="18.75" customHeight="1">
      <c r="A14" s="35" t="s">
        <v>901</v>
      </c>
      <c r="B14" s="36" t="s">
        <v>920</v>
      </c>
      <c r="C14" s="37">
        <f>'1-Баланс'!C38</f>
        <v>0</v>
      </c>
      <c r="D14" s="38">
        <f t="shared" si="0"/>
        <v>0</v>
      </c>
      <c r="E14" s="37">
        <f>'Справка 5'!C61+'Справка 5'!C131</f>
        <v>0</v>
      </c>
      <c r="F14" s="39" t="s">
        <v>921</v>
      </c>
      <c r="G14" s="40" t="s">
        <v>917</v>
      </c>
    </row>
    <row r="15" spans="1:7" ht="18.75" customHeight="1">
      <c r="A15" s="35" t="s">
        <v>901</v>
      </c>
      <c r="B15" s="36" t="s">
        <v>922</v>
      </c>
      <c r="C15" s="37">
        <f>'1-Баланс'!C39</f>
        <v>3</v>
      </c>
      <c r="D15" s="38">
        <f t="shared" si="0"/>
        <v>0</v>
      </c>
      <c r="E15" s="37">
        <f>'Справка 5'!C148+'Справка 5'!C78</f>
        <v>3</v>
      </c>
      <c r="F15" s="39" t="s">
        <v>923</v>
      </c>
      <c r="G15" s="40" t="s">
        <v>917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924</v>
      </c>
      <c r="B1" s="13" t="s">
        <v>925</v>
      </c>
      <c r="C1" s="13" t="s">
        <v>926</v>
      </c>
      <c r="D1" s="13" t="s">
        <v>927</v>
      </c>
    </row>
    <row r="2" spans="1:4" ht="24" customHeight="1">
      <c r="A2" s="14" t="s">
        <v>928</v>
      </c>
      <c r="B2" s="15"/>
      <c r="C2" s="15"/>
      <c r="D2" s="16"/>
    </row>
    <row r="3" spans="1:5" ht="31.5">
      <c r="A3" s="17">
        <v>1</v>
      </c>
      <c r="B3" s="18" t="s">
        <v>929</v>
      </c>
      <c r="C3" s="19" t="s">
        <v>930</v>
      </c>
      <c r="D3" s="20">
        <f>(ABS('1-Баланс'!G32)-ABS('1-Баланс'!G33))/'2-Отчет за доходите'!G16</f>
        <v>-1.8571428571428572</v>
      </c>
      <c r="E3" s="21"/>
    </row>
    <row r="4" spans="1:4" ht="31.5">
      <c r="A4" s="17">
        <v>2</v>
      </c>
      <c r="B4" s="18" t="s">
        <v>931</v>
      </c>
      <c r="C4" s="19" t="s">
        <v>932</v>
      </c>
      <c r="D4" s="20">
        <f>(ABS('1-Баланс'!G32)-ABS('1-Баланс'!G33))/'1-Баланс'!G37</f>
        <v>-0.0005135903919089759</v>
      </c>
    </row>
    <row r="5" spans="1:4" ht="31.5">
      <c r="A5" s="17">
        <v>3</v>
      </c>
      <c r="B5" s="18" t="s">
        <v>933</v>
      </c>
      <c r="C5" s="19" t="s">
        <v>934</v>
      </c>
      <c r="D5" s="20">
        <f>(ABS('1-Баланс'!G32)-ABS('1-Баланс'!G33))/('1-Баланс'!G56+'1-Баланс'!G79)</f>
        <v>-0.007254464285714286</v>
      </c>
    </row>
    <row r="6" spans="1:4" ht="31.5">
      <c r="A6" s="17">
        <v>4</v>
      </c>
      <c r="B6" s="18" t="s">
        <v>935</v>
      </c>
      <c r="C6" s="19" t="s">
        <v>936</v>
      </c>
      <c r="D6" s="20">
        <f>(ABS('1-Баланс'!G32)-ABS('1-Баланс'!G33))/('1-Баланс'!C95)</f>
        <v>-0.00047963400236127507</v>
      </c>
    </row>
    <row r="7" spans="1:4" ht="24" customHeight="1">
      <c r="A7" s="14" t="s">
        <v>937</v>
      </c>
      <c r="B7" s="15"/>
      <c r="C7" s="15"/>
      <c r="D7" s="16"/>
    </row>
    <row r="8" spans="1:4" ht="31.5">
      <c r="A8" s="17">
        <v>5</v>
      </c>
      <c r="B8" s="18" t="s">
        <v>938</v>
      </c>
      <c r="C8" s="19" t="s">
        <v>939</v>
      </c>
      <c r="D8" s="22">
        <f>'2-Отчет за доходите'!G36/'2-Отчет за доходите'!C36</f>
        <v>0.35</v>
      </c>
    </row>
    <row r="9" spans="1:4" ht="24" customHeight="1">
      <c r="A9" s="14" t="s">
        <v>940</v>
      </c>
      <c r="B9" s="15"/>
      <c r="C9" s="15"/>
      <c r="D9" s="16"/>
    </row>
    <row r="10" spans="1:4" ht="31.5">
      <c r="A10" s="17">
        <v>6</v>
      </c>
      <c r="B10" s="18" t="s">
        <v>941</v>
      </c>
      <c r="C10" s="19" t="s">
        <v>942</v>
      </c>
      <c r="D10" s="22">
        <f>'1-Баланс'!C94/'1-Баланс'!G79</f>
        <v>0.4880722114764668</v>
      </c>
    </row>
    <row r="11" spans="1:4" ht="63">
      <c r="A11" s="17">
        <v>7</v>
      </c>
      <c r="B11" s="18" t="s">
        <v>943</v>
      </c>
      <c r="C11" s="19" t="s">
        <v>944</v>
      </c>
      <c r="D11" s="22">
        <f>('1-Баланс'!C76+'1-Баланс'!C85+'1-Баланс'!C92)/'1-Баланс'!G79</f>
        <v>0.4835589941972921</v>
      </c>
    </row>
    <row r="12" spans="1:4" ht="47.25">
      <c r="A12" s="17">
        <v>8</v>
      </c>
      <c r="B12" s="18" t="s">
        <v>945</v>
      </c>
      <c r="C12" s="19" t="s">
        <v>946</v>
      </c>
      <c r="D12" s="22">
        <f>('1-Баланс'!C85+'1-Баланс'!C92)/'1-Баланс'!G79</f>
        <v>0.1773049645390071</v>
      </c>
    </row>
    <row r="13" spans="1:4" ht="31.5">
      <c r="A13" s="17">
        <v>9</v>
      </c>
      <c r="B13" s="18" t="s">
        <v>947</v>
      </c>
      <c r="C13" s="19" t="s">
        <v>948</v>
      </c>
      <c r="D13" s="22">
        <f>'1-Баланс'!C92/'1-Баланс'!G79</f>
        <v>0.13281753707285623</v>
      </c>
    </row>
    <row r="14" spans="1:4" ht="24" customHeight="1">
      <c r="A14" s="14" t="s">
        <v>949</v>
      </c>
      <c r="B14" s="15"/>
      <c r="C14" s="15"/>
      <c r="D14" s="16"/>
    </row>
    <row r="15" spans="1:4" ht="31.5">
      <c r="A15" s="17">
        <v>10</v>
      </c>
      <c r="B15" s="18" t="s">
        <v>950</v>
      </c>
      <c r="C15" s="19" t="s">
        <v>951</v>
      </c>
      <c r="D15" s="22">
        <f>'2-Отчет за доходите'!G16/('1-Баланс'!C20+'1-Баланс'!C21+'1-Баланс'!C22+'1-Баланс'!C28+'1-Баланс'!C65)</f>
        <v>0.003586065573770492</v>
      </c>
    </row>
    <row r="16" spans="1:4" ht="31.5">
      <c r="A16" s="23">
        <v>11</v>
      </c>
      <c r="B16" s="18" t="s">
        <v>949</v>
      </c>
      <c r="C16" s="19" t="s">
        <v>952</v>
      </c>
      <c r="D16" s="24">
        <f>'2-Отчет за доходите'!G16/('1-Баланс'!C95)</f>
        <v>0.00025826446280991736</v>
      </c>
    </row>
    <row r="17" spans="1:4" ht="24" customHeight="1">
      <c r="A17" s="14" t="s">
        <v>953</v>
      </c>
      <c r="B17" s="15"/>
      <c r="C17" s="15"/>
      <c r="D17" s="16"/>
    </row>
    <row r="18" spans="1:4" ht="31.5">
      <c r="A18" s="17">
        <v>12</v>
      </c>
      <c r="B18" s="18" t="s">
        <v>954</v>
      </c>
      <c r="C18" s="19" t="s">
        <v>955</v>
      </c>
      <c r="D18" s="22">
        <f>'1-Баланс'!G56/('1-Баланс'!G37+'1-Баланс'!G56)</f>
        <v>0.009431377920400736</v>
      </c>
    </row>
    <row r="19" spans="1:4" ht="31.5">
      <c r="A19" s="17">
        <v>13</v>
      </c>
      <c r="B19" s="18" t="s">
        <v>956</v>
      </c>
      <c r="C19" s="19" t="s">
        <v>957</v>
      </c>
      <c r="D19" s="22">
        <f>D4/D5</f>
        <v>0.07079646017699115</v>
      </c>
    </row>
    <row r="20" spans="1:4" ht="31.5">
      <c r="A20" s="17">
        <v>14</v>
      </c>
      <c r="B20" s="18" t="s">
        <v>958</v>
      </c>
      <c r="C20" s="19" t="s">
        <v>959</v>
      </c>
      <c r="D20" s="22">
        <f>D6/D5</f>
        <v>0.06611570247933884</v>
      </c>
    </row>
    <row r="21" spans="1:5" ht="15.75">
      <c r="A21" s="17">
        <v>15</v>
      </c>
      <c r="B21" s="18" t="s">
        <v>960</v>
      </c>
      <c r="C21" s="19" t="s">
        <v>961</v>
      </c>
      <c r="D21" s="25">
        <f>'2-Отчет за доходите'!C37+'2-Отчет за доходите'!C25</f>
        <v>2</v>
      </c>
      <c r="E21" s="26"/>
    </row>
    <row r="22" spans="1:4" ht="47.25">
      <c r="A22" s="17">
        <v>16</v>
      </c>
      <c r="B22" s="18" t="s">
        <v>962</v>
      </c>
      <c r="C22" s="19" t="s">
        <v>963</v>
      </c>
      <c r="D22" s="27">
        <f>D21/'1-Баланс'!G37</f>
        <v>7.901390644753477E-05</v>
      </c>
    </row>
    <row r="23" spans="1:4" ht="31.5">
      <c r="A23" s="17">
        <v>17</v>
      </c>
      <c r="B23" s="18" t="s">
        <v>964</v>
      </c>
      <c r="C23" s="19" t="s">
        <v>965</v>
      </c>
      <c r="D23" s="27">
        <f>(D21+'2-Отчет за доходите'!C14)/'2-Отчет за доходите'!G31</f>
        <v>1.4285714285714286</v>
      </c>
    </row>
    <row r="24" spans="1:4" ht="31.5">
      <c r="A24" s="17">
        <v>18</v>
      </c>
      <c r="B24" s="18" t="s">
        <v>966</v>
      </c>
      <c r="C24" s="19" t="s">
        <v>967</v>
      </c>
      <c r="D24" s="27">
        <f>('1-Баланс'!G56+'1-Баланс'!G79)/(D21+'2-Отчет за доходите'!C14)</f>
        <v>179.2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968</v>
      </c>
      <c r="B1" s="3" t="s">
        <v>969</v>
      </c>
      <c r="C1" s="3" t="s">
        <v>970</v>
      </c>
      <c r="D1" s="4" t="s">
        <v>971</v>
      </c>
      <c r="E1" s="4" t="s">
        <v>972</v>
      </c>
      <c r="F1" s="4" t="s">
        <v>973</v>
      </c>
      <c r="G1" s="4" t="s">
        <v>974</v>
      </c>
      <c r="H1" s="4" t="s">
        <v>975</v>
      </c>
      <c r="N1" s="8" t="s">
        <v>976</v>
      </c>
    </row>
    <row r="2" spans="3:6" s="1" customFormat="1" ht="15.75">
      <c r="C2" s="5"/>
      <c r="F2" s="6" t="s">
        <v>977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43190</v>
      </c>
      <c r="D3" s="2" t="s">
        <v>53</v>
      </c>
      <c r="E3" s="2">
        <v>1</v>
      </c>
      <c r="F3" s="2" t="s">
        <v>52</v>
      </c>
      <c r="G3" s="2" t="s">
        <v>978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43190</v>
      </c>
      <c r="D4" s="2" t="s">
        <v>57</v>
      </c>
      <c r="E4" s="2">
        <v>1</v>
      </c>
      <c r="F4" s="2" t="s">
        <v>56</v>
      </c>
      <c r="G4" s="2" t="s">
        <v>978</v>
      </c>
      <c r="H4" s="2">
        <f>'1-Баланс'!C13</f>
        <v>40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43190</v>
      </c>
      <c r="D5" s="2" t="s">
        <v>61</v>
      </c>
      <c r="E5" s="2">
        <v>1</v>
      </c>
      <c r="F5" s="2" t="s">
        <v>60</v>
      </c>
      <c r="G5" s="2" t="s">
        <v>978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43190</v>
      </c>
      <c r="D6" s="2" t="s">
        <v>65</v>
      </c>
      <c r="E6" s="2">
        <v>1</v>
      </c>
      <c r="F6" s="2" t="s">
        <v>64</v>
      </c>
      <c r="G6" s="2" t="s">
        <v>978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43190</v>
      </c>
      <c r="D7" s="2" t="s">
        <v>69</v>
      </c>
      <c r="E7" s="2">
        <v>1</v>
      </c>
      <c r="F7" s="2" t="s">
        <v>68</v>
      </c>
      <c r="G7" s="2" t="s">
        <v>978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43190</v>
      </c>
      <c r="D8" s="2" t="s">
        <v>73</v>
      </c>
      <c r="E8" s="2">
        <v>1</v>
      </c>
      <c r="F8" s="2" t="s">
        <v>72</v>
      </c>
      <c r="G8" s="2" t="s">
        <v>978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43190</v>
      </c>
      <c r="D9" s="2" t="s">
        <v>77</v>
      </c>
      <c r="E9" s="2">
        <v>1</v>
      </c>
      <c r="F9" s="2" t="s">
        <v>76</v>
      </c>
      <c r="G9" s="2" t="s">
        <v>978</v>
      </c>
      <c r="H9" s="2">
        <f>'1-Баланс'!C18</f>
        <v>97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43190</v>
      </c>
      <c r="D10" s="2" t="s">
        <v>81</v>
      </c>
      <c r="E10" s="2">
        <v>1</v>
      </c>
      <c r="F10" s="2" t="s">
        <v>80</v>
      </c>
      <c r="G10" s="2" t="s">
        <v>978</v>
      </c>
      <c r="H10" s="2">
        <f>'1-Баланс'!C19</f>
        <v>6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43190</v>
      </c>
      <c r="D11" s="2" t="s">
        <v>84</v>
      </c>
      <c r="E11" s="2">
        <v>1</v>
      </c>
      <c r="F11" s="2" t="s">
        <v>50</v>
      </c>
      <c r="G11" s="2" t="s">
        <v>978</v>
      </c>
      <c r="H11" s="2">
        <f>'1-Баланс'!C20</f>
        <v>143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43190</v>
      </c>
      <c r="D12" s="2" t="s">
        <v>88</v>
      </c>
      <c r="E12" s="2">
        <v>1</v>
      </c>
      <c r="F12" s="2" t="s">
        <v>87</v>
      </c>
      <c r="G12" s="2" t="s">
        <v>978</v>
      </c>
      <c r="H12" s="2">
        <f>'1-Баланс'!C21</f>
        <v>1758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43190</v>
      </c>
      <c r="D13" s="2" t="s">
        <v>92</v>
      </c>
      <c r="E13" s="2">
        <v>1</v>
      </c>
      <c r="F13" s="2" t="s">
        <v>91</v>
      </c>
      <c r="G13" s="2" t="s">
        <v>978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43190</v>
      </c>
      <c r="D14" s="2" t="s">
        <v>99</v>
      </c>
      <c r="E14" s="2">
        <v>1</v>
      </c>
      <c r="F14" s="2" t="s">
        <v>98</v>
      </c>
      <c r="G14" s="2" t="s">
        <v>978</v>
      </c>
      <c r="H14" s="2">
        <f>'1-Баланс'!C24</f>
        <v>44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43190</v>
      </c>
      <c r="D15" s="2" t="s">
        <v>103</v>
      </c>
      <c r="E15" s="2">
        <v>1</v>
      </c>
      <c r="F15" s="2" t="s">
        <v>102</v>
      </c>
      <c r="G15" s="2" t="s">
        <v>978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43190</v>
      </c>
      <c r="D16" s="2" t="s">
        <v>107</v>
      </c>
      <c r="E16" s="2">
        <v>1</v>
      </c>
      <c r="F16" s="2" t="s">
        <v>106</v>
      </c>
      <c r="G16" s="2" t="s">
        <v>978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43190</v>
      </c>
      <c r="D17" s="2" t="s">
        <v>111</v>
      </c>
      <c r="E17" s="2">
        <v>1</v>
      </c>
      <c r="F17" s="2" t="s">
        <v>110</v>
      </c>
      <c r="G17" s="2" t="s">
        <v>978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43190</v>
      </c>
      <c r="D18" s="2" t="s">
        <v>114</v>
      </c>
      <c r="E18" s="2">
        <v>1</v>
      </c>
      <c r="F18" s="2" t="s">
        <v>95</v>
      </c>
      <c r="G18" s="2" t="s">
        <v>978</v>
      </c>
      <c r="H18" s="2">
        <f>'1-Баланс'!C28</f>
        <v>44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43190</v>
      </c>
      <c r="D19" s="2" t="s">
        <v>123</v>
      </c>
      <c r="E19" s="2">
        <v>1</v>
      </c>
      <c r="F19" s="2" t="s">
        <v>122</v>
      </c>
      <c r="G19" s="2" t="s">
        <v>978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43190</v>
      </c>
      <c r="D20" s="2" t="s">
        <v>127</v>
      </c>
      <c r="E20" s="2">
        <v>1</v>
      </c>
      <c r="F20" s="2" t="s">
        <v>126</v>
      </c>
      <c r="G20" s="2" t="s">
        <v>978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43190</v>
      </c>
      <c r="D21" s="2" t="s">
        <v>131</v>
      </c>
      <c r="E21" s="2">
        <v>1</v>
      </c>
      <c r="F21" s="2" t="s">
        <v>119</v>
      </c>
      <c r="G21" s="2" t="s">
        <v>978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43190</v>
      </c>
      <c r="D22" s="2" t="s">
        <v>138</v>
      </c>
      <c r="E22" s="2">
        <v>1</v>
      </c>
      <c r="F22" s="2" t="s">
        <v>137</v>
      </c>
      <c r="G22" s="2" t="s">
        <v>978</v>
      </c>
      <c r="H22" s="2">
        <f>'1-Баланс'!C35</f>
        <v>24402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43190</v>
      </c>
      <c r="D23" s="2" t="s">
        <v>140</v>
      </c>
      <c r="E23" s="2">
        <v>1</v>
      </c>
      <c r="F23" s="2" t="s">
        <v>139</v>
      </c>
      <c r="G23" s="2" t="s">
        <v>978</v>
      </c>
      <c r="H23" s="2">
        <f>'1-Баланс'!C36</f>
        <v>24399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43190</v>
      </c>
      <c r="D24" s="2" t="s">
        <v>142</v>
      </c>
      <c r="E24" s="2">
        <v>1</v>
      </c>
      <c r="F24" s="2" t="s">
        <v>141</v>
      </c>
      <c r="G24" s="2" t="s">
        <v>978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43190</v>
      </c>
      <c r="D25" s="2" t="s">
        <v>146</v>
      </c>
      <c r="E25" s="2">
        <v>1</v>
      </c>
      <c r="F25" s="2" t="s">
        <v>145</v>
      </c>
      <c r="G25" s="2" t="s">
        <v>978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43190</v>
      </c>
      <c r="D26" s="2" t="s">
        <v>148</v>
      </c>
      <c r="E26" s="2">
        <v>1</v>
      </c>
      <c r="F26" s="2" t="s">
        <v>147</v>
      </c>
      <c r="G26" s="2" t="s">
        <v>978</v>
      </c>
      <c r="H26" s="2">
        <f>'1-Баланс'!C39</f>
        <v>3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43190</v>
      </c>
      <c r="D27" s="2" t="s">
        <v>150</v>
      </c>
      <c r="E27" s="2">
        <v>1</v>
      </c>
      <c r="F27" s="2" t="s">
        <v>149</v>
      </c>
      <c r="G27" s="2" t="s">
        <v>978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43190</v>
      </c>
      <c r="D28" s="2" t="s">
        <v>154</v>
      </c>
      <c r="E28" s="2">
        <v>1</v>
      </c>
      <c r="F28" s="2" t="s">
        <v>153</v>
      </c>
      <c r="G28" s="2" t="s">
        <v>978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43190</v>
      </c>
      <c r="D29" s="2" t="s">
        <v>156</v>
      </c>
      <c r="E29" s="2">
        <v>1</v>
      </c>
      <c r="F29" s="2" t="s">
        <v>155</v>
      </c>
      <c r="G29" s="2" t="s">
        <v>978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43190</v>
      </c>
      <c r="D30" s="2" t="s">
        <v>159</v>
      </c>
      <c r="E30" s="2">
        <v>1</v>
      </c>
      <c r="F30" s="2" t="s">
        <v>158</v>
      </c>
      <c r="G30" s="2" t="s">
        <v>978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43190</v>
      </c>
      <c r="D31" s="2" t="s">
        <v>162</v>
      </c>
      <c r="E31" s="2">
        <v>1</v>
      </c>
      <c r="F31" s="2" t="s">
        <v>161</v>
      </c>
      <c r="G31" s="2" t="s">
        <v>978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43190</v>
      </c>
      <c r="D32" s="2" t="s">
        <v>166</v>
      </c>
      <c r="E32" s="2">
        <v>1</v>
      </c>
      <c r="F32" s="2" t="s">
        <v>165</v>
      </c>
      <c r="G32" s="2" t="s">
        <v>978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43190</v>
      </c>
      <c r="D33" s="2" t="s">
        <v>170</v>
      </c>
      <c r="E33" s="2">
        <v>1</v>
      </c>
      <c r="F33" s="2" t="s">
        <v>169</v>
      </c>
      <c r="G33" s="2" t="s">
        <v>978</v>
      </c>
      <c r="H33" s="2">
        <f>'1-Баланс'!C46</f>
        <v>24402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43190</v>
      </c>
      <c r="D34" s="2" t="s">
        <v>177</v>
      </c>
      <c r="E34" s="2">
        <v>1</v>
      </c>
      <c r="F34" s="2" t="s">
        <v>176</v>
      </c>
      <c r="G34" s="2" t="s">
        <v>978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43190</v>
      </c>
      <c r="D35" s="2" t="s">
        <v>181</v>
      </c>
      <c r="E35" s="2">
        <v>1</v>
      </c>
      <c r="F35" s="2" t="s">
        <v>180</v>
      </c>
      <c r="G35" s="2" t="s">
        <v>978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43190</v>
      </c>
      <c r="D36" s="2" t="s">
        <v>185</v>
      </c>
      <c r="E36" s="2">
        <v>1</v>
      </c>
      <c r="F36" s="2" t="s">
        <v>184</v>
      </c>
      <c r="G36" s="2" t="s">
        <v>978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43190</v>
      </c>
      <c r="D37" s="2" t="s">
        <v>187</v>
      </c>
      <c r="E37" s="2">
        <v>1</v>
      </c>
      <c r="F37" s="2" t="s">
        <v>110</v>
      </c>
      <c r="G37" s="2" t="s">
        <v>978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43190</v>
      </c>
      <c r="D38" s="2" t="s">
        <v>189</v>
      </c>
      <c r="E38" s="2">
        <v>1</v>
      </c>
      <c r="F38" s="2" t="s">
        <v>134</v>
      </c>
      <c r="G38" s="2" t="s">
        <v>978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43190</v>
      </c>
      <c r="D39" s="2" t="s">
        <v>196</v>
      </c>
      <c r="E39" s="2">
        <v>1</v>
      </c>
      <c r="F39" s="2" t="s">
        <v>195</v>
      </c>
      <c r="G39" s="2" t="s">
        <v>978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43190</v>
      </c>
      <c r="D40" s="2" t="s">
        <v>200</v>
      </c>
      <c r="E40" s="2">
        <v>1</v>
      </c>
      <c r="F40" s="2" t="s">
        <v>199</v>
      </c>
      <c r="G40" s="2" t="s">
        <v>978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43190</v>
      </c>
      <c r="D41" s="2" t="s">
        <v>204</v>
      </c>
      <c r="E41" s="2">
        <v>1</v>
      </c>
      <c r="F41" s="2" t="s">
        <v>48</v>
      </c>
      <c r="G41" s="2" t="s">
        <v>978</v>
      </c>
      <c r="H41" s="2">
        <f>'1-Баланс'!C56</f>
        <v>26347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43190</v>
      </c>
      <c r="D42" s="2" t="s">
        <v>211</v>
      </c>
      <c r="E42" s="2">
        <v>1</v>
      </c>
      <c r="F42" s="2" t="s">
        <v>210</v>
      </c>
      <c r="G42" s="2" t="s">
        <v>978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43190</v>
      </c>
      <c r="D43" s="2" t="s">
        <v>215</v>
      </c>
      <c r="E43" s="2">
        <v>1</v>
      </c>
      <c r="F43" s="2" t="s">
        <v>214</v>
      </c>
      <c r="G43" s="2" t="s">
        <v>978</v>
      </c>
      <c r="H43" s="2">
        <f>'1-Баланс'!C60</f>
        <v>7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43190</v>
      </c>
      <c r="D44" s="2" t="s">
        <v>219</v>
      </c>
      <c r="E44" s="2">
        <v>1</v>
      </c>
      <c r="F44" s="2" t="s">
        <v>218</v>
      </c>
      <c r="G44" s="2" t="s">
        <v>978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43190</v>
      </c>
      <c r="D45" s="2" t="s">
        <v>223</v>
      </c>
      <c r="E45" s="2">
        <v>1</v>
      </c>
      <c r="F45" s="2" t="s">
        <v>222</v>
      </c>
      <c r="G45" s="2" t="s">
        <v>978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43190</v>
      </c>
      <c r="D46" s="2" t="s">
        <v>227</v>
      </c>
      <c r="E46" s="2">
        <v>1</v>
      </c>
      <c r="F46" s="2" t="s">
        <v>226</v>
      </c>
      <c r="G46" s="2" t="s">
        <v>978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43190</v>
      </c>
      <c r="D47" s="2" t="s">
        <v>231</v>
      </c>
      <c r="E47" s="2">
        <v>1</v>
      </c>
      <c r="F47" s="2" t="s">
        <v>230</v>
      </c>
      <c r="G47" s="2" t="s">
        <v>978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43190</v>
      </c>
      <c r="D48" s="2" t="s">
        <v>234</v>
      </c>
      <c r="E48" s="2">
        <v>1</v>
      </c>
      <c r="F48" s="2" t="s">
        <v>209</v>
      </c>
      <c r="G48" s="2" t="s">
        <v>978</v>
      </c>
      <c r="H48" s="2">
        <f>'1-Баланс'!C65</f>
        <v>7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43190</v>
      </c>
      <c r="D49" s="2" t="s">
        <v>243</v>
      </c>
      <c r="E49" s="2">
        <v>1</v>
      </c>
      <c r="F49" s="2" t="s">
        <v>242</v>
      </c>
      <c r="G49" s="2" t="s">
        <v>978</v>
      </c>
      <c r="H49" s="2">
        <f>'1-Баланс'!C68</f>
        <v>74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43190</v>
      </c>
      <c r="D50" s="2" t="s">
        <v>247</v>
      </c>
      <c r="E50" s="2">
        <v>1</v>
      </c>
      <c r="F50" s="2" t="s">
        <v>246</v>
      </c>
      <c r="G50" s="2" t="s">
        <v>978</v>
      </c>
      <c r="H50" s="2">
        <f>'1-Баланс'!C69</f>
        <v>100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43190</v>
      </c>
      <c r="D51" s="2" t="s">
        <v>250</v>
      </c>
      <c r="E51" s="2">
        <v>1</v>
      </c>
      <c r="F51" s="2" t="s">
        <v>249</v>
      </c>
      <c r="G51" s="2" t="s">
        <v>978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43190</v>
      </c>
      <c r="D52" s="2" t="s">
        <v>254</v>
      </c>
      <c r="E52" s="2">
        <v>1</v>
      </c>
      <c r="F52" s="2" t="s">
        <v>253</v>
      </c>
      <c r="G52" s="2" t="s">
        <v>978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43190</v>
      </c>
      <c r="D53" s="2" t="s">
        <v>257</v>
      </c>
      <c r="E53" s="2">
        <v>1</v>
      </c>
      <c r="F53" s="2" t="s">
        <v>256</v>
      </c>
      <c r="G53" s="2" t="s">
        <v>978</v>
      </c>
      <c r="H53" s="2">
        <f>'1-Баланс'!C72</f>
        <v>7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43190</v>
      </c>
      <c r="D54" s="2" t="s">
        <v>259</v>
      </c>
      <c r="E54" s="2">
        <v>1</v>
      </c>
      <c r="F54" s="2" t="s">
        <v>258</v>
      </c>
      <c r="G54" s="2" t="s">
        <v>978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43190</v>
      </c>
      <c r="D55" s="2" t="s">
        <v>263</v>
      </c>
      <c r="E55" s="2">
        <v>1</v>
      </c>
      <c r="F55" s="2" t="s">
        <v>262</v>
      </c>
      <c r="G55" s="2" t="s">
        <v>978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43190</v>
      </c>
      <c r="D56" s="2" t="s">
        <v>265</v>
      </c>
      <c r="E56" s="2">
        <v>1</v>
      </c>
      <c r="F56" s="2" t="s">
        <v>264</v>
      </c>
      <c r="G56" s="2" t="s">
        <v>978</v>
      </c>
      <c r="H56" s="2">
        <f>'1-Баланс'!C75</f>
        <v>294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43190</v>
      </c>
      <c r="D57" s="2" t="s">
        <v>267</v>
      </c>
      <c r="E57" s="2">
        <v>1</v>
      </c>
      <c r="F57" s="2" t="s">
        <v>239</v>
      </c>
      <c r="G57" s="2" t="s">
        <v>978</v>
      </c>
      <c r="H57" s="2">
        <f>'1-Баланс'!C76</f>
        <v>475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43190</v>
      </c>
      <c r="D58" s="2" t="s">
        <v>272</v>
      </c>
      <c r="E58" s="2">
        <v>1</v>
      </c>
      <c r="F58" s="2" t="s">
        <v>271</v>
      </c>
      <c r="G58" s="2" t="s">
        <v>978</v>
      </c>
      <c r="H58" s="2">
        <f>'1-Баланс'!C79</f>
        <v>69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43190</v>
      </c>
      <c r="D59" s="2" t="s">
        <v>276</v>
      </c>
      <c r="E59" s="2">
        <v>1</v>
      </c>
      <c r="F59" s="2" t="s">
        <v>275</v>
      </c>
      <c r="G59" s="2" t="s">
        <v>978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43190</v>
      </c>
      <c r="D60" s="2" t="s">
        <v>278</v>
      </c>
      <c r="E60" s="2">
        <v>1</v>
      </c>
      <c r="F60" s="2" t="s">
        <v>277</v>
      </c>
      <c r="G60" s="2" t="s">
        <v>978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43190</v>
      </c>
      <c r="D61" s="2" t="s">
        <v>280</v>
      </c>
      <c r="E61" s="2">
        <v>1</v>
      </c>
      <c r="F61" s="2" t="s">
        <v>279</v>
      </c>
      <c r="G61" s="2" t="s">
        <v>978</v>
      </c>
      <c r="H61" s="2">
        <f>'1-Баланс'!C82</f>
        <v>69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43190</v>
      </c>
      <c r="D62" s="2" t="s">
        <v>282</v>
      </c>
      <c r="E62" s="2">
        <v>1</v>
      </c>
      <c r="F62" s="2" t="s">
        <v>281</v>
      </c>
      <c r="G62" s="2" t="s">
        <v>978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43190</v>
      </c>
      <c r="D63" s="2" t="s">
        <v>283</v>
      </c>
      <c r="E63" s="2">
        <v>1</v>
      </c>
      <c r="F63" s="2" t="s">
        <v>165</v>
      </c>
      <c r="G63" s="2" t="s">
        <v>978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43190</v>
      </c>
      <c r="D64" s="2" t="s">
        <v>285</v>
      </c>
      <c r="E64" s="2">
        <v>1</v>
      </c>
      <c r="F64" s="2" t="s">
        <v>270</v>
      </c>
      <c r="G64" s="2" t="s">
        <v>978</v>
      </c>
      <c r="H64" s="2">
        <f>'1-Баланс'!C85</f>
        <v>69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43190</v>
      </c>
      <c r="D65" s="2" t="s">
        <v>288</v>
      </c>
      <c r="E65" s="2">
        <v>1</v>
      </c>
      <c r="F65" s="2" t="s">
        <v>287</v>
      </c>
      <c r="G65" s="2" t="s">
        <v>978</v>
      </c>
      <c r="H65" s="2">
        <f>'1-Баланс'!C88</f>
        <v>2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43190</v>
      </c>
      <c r="D66" s="2" t="s">
        <v>290</v>
      </c>
      <c r="E66" s="2">
        <v>1</v>
      </c>
      <c r="F66" s="2" t="s">
        <v>289</v>
      </c>
      <c r="G66" s="2" t="s">
        <v>978</v>
      </c>
      <c r="H66" s="2">
        <f>'1-Баланс'!C89</f>
        <v>204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43190</v>
      </c>
      <c r="D67" s="2" t="s">
        <v>292</v>
      </c>
      <c r="E67" s="2">
        <v>1</v>
      </c>
      <c r="F67" s="2" t="s">
        <v>291</v>
      </c>
      <c r="G67" s="2" t="s">
        <v>978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43190</v>
      </c>
      <c r="D68" s="2" t="s">
        <v>294</v>
      </c>
      <c r="E68" s="2">
        <v>1</v>
      </c>
      <c r="F68" s="2" t="s">
        <v>293</v>
      </c>
      <c r="G68" s="2" t="s">
        <v>978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43190</v>
      </c>
      <c r="D69" s="2" t="s">
        <v>296</v>
      </c>
      <c r="E69" s="2">
        <v>1</v>
      </c>
      <c r="F69" s="2" t="s">
        <v>286</v>
      </c>
      <c r="G69" s="2" t="s">
        <v>978</v>
      </c>
      <c r="H69" s="2">
        <f>'1-Баланс'!C92</f>
        <v>206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43190</v>
      </c>
      <c r="D70" s="2" t="s">
        <v>298</v>
      </c>
      <c r="E70" s="2">
        <v>1</v>
      </c>
      <c r="F70" s="2" t="s">
        <v>297</v>
      </c>
      <c r="G70" s="2" t="s">
        <v>978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43190</v>
      </c>
      <c r="D71" s="2" t="s">
        <v>300</v>
      </c>
      <c r="E71" s="2">
        <v>1</v>
      </c>
      <c r="F71" s="2" t="s">
        <v>207</v>
      </c>
      <c r="G71" s="2" t="s">
        <v>978</v>
      </c>
      <c r="H71" s="2">
        <f>'1-Баланс'!C94</f>
        <v>757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43190</v>
      </c>
      <c r="D72" s="2" t="s">
        <v>302</v>
      </c>
      <c r="E72" s="2">
        <v>1</v>
      </c>
      <c r="F72" s="2" t="s">
        <v>301</v>
      </c>
      <c r="G72" s="2" t="s">
        <v>978</v>
      </c>
      <c r="H72" s="2">
        <f>'1-Баланс'!C95</f>
        <v>27104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43190</v>
      </c>
      <c r="D73" s="2" t="s">
        <v>55</v>
      </c>
      <c r="E73" s="2">
        <v>1</v>
      </c>
      <c r="F73" s="2" t="s">
        <v>54</v>
      </c>
      <c r="G73" s="2" t="s">
        <v>979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43190</v>
      </c>
      <c r="D74" s="2" t="s">
        <v>59</v>
      </c>
      <c r="E74" s="2">
        <v>1</v>
      </c>
      <c r="F74" s="2" t="s">
        <v>58</v>
      </c>
      <c r="G74" s="2" t="s">
        <v>979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43190</v>
      </c>
      <c r="D75" s="2" t="s">
        <v>63</v>
      </c>
      <c r="E75" s="2">
        <v>1</v>
      </c>
      <c r="F75" s="2" t="s">
        <v>62</v>
      </c>
      <c r="G75" s="2" t="s">
        <v>979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43190</v>
      </c>
      <c r="D76" s="2" t="s">
        <v>67</v>
      </c>
      <c r="E76" s="2">
        <v>1</v>
      </c>
      <c r="F76" s="2" t="s">
        <v>66</v>
      </c>
      <c r="G76" s="2" t="s">
        <v>979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43190</v>
      </c>
      <c r="D77" s="2" t="s">
        <v>71</v>
      </c>
      <c r="E77" s="2">
        <v>1</v>
      </c>
      <c r="F77" s="2" t="s">
        <v>70</v>
      </c>
      <c r="G77" s="2" t="s">
        <v>979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43190</v>
      </c>
      <c r="D78" s="2" t="s">
        <v>75</v>
      </c>
      <c r="E78" s="2">
        <v>1</v>
      </c>
      <c r="F78" s="2" t="s">
        <v>74</v>
      </c>
      <c r="G78" s="2" t="s">
        <v>979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43190</v>
      </c>
      <c r="D79" s="2" t="s">
        <v>79</v>
      </c>
      <c r="E79" s="2">
        <v>1</v>
      </c>
      <c r="F79" s="2" t="s">
        <v>51</v>
      </c>
      <c r="G79" s="2" t="s">
        <v>979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43190</v>
      </c>
      <c r="D80" s="2" t="s">
        <v>86</v>
      </c>
      <c r="E80" s="2">
        <v>1</v>
      </c>
      <c r="F80" s="2" t="s">
        <v>85</v>
      </c>
      <c r="G80" s="2" t="s">
        <v>979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43190</v>
      </c>
      <c r="D81" s="2" t="s">
        <v>90</v>
      </c>
      <c r="E81" s="2">
        <v>1</v>
      </c>
      <c r="F81" s="2" t="s">
        <v>89</v>
      </c>
      <c r="G81" s="2" t="s">
        <v>979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43190</v>
      </c>
      <c r="D82" s="2" t="s">
        <v>94</v>
      </c>
      <c r="E82" s="2">
        <v>1</v>
      </c>
      <c r="F82" s="2" t="s">
        <v>93</v>
      </c>
      <c r="G82" s="2" t="s">
        <v>979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43190</v>
      </c>
      <c r="D83" s="2" t="s">
        <v>97</v>
      </c>
      <c r="E83" s="2">
        <v>1</v>
      </c>
      <c r="F83" s="2" t="s">
        <v>96</v>
      </c>
      <c r="G83" s="2" t="s">
        <v>979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43190</v>
      </c>
      <c r="D84" s="2" t="s">
        <v>101</v>
      </c>
      <c r="E84" s="2">
        <v>1</v>
      </c>
      <c r="F84" s="2" t="s">
        <v>100</v>
      </c>
      <c r="G84" s="2" t="s">
        <v>979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43190</v>
      </c>
      <c r="D85" s="2" t="s">
        <v>105</v>
      </c>
      <c r="E85" s="2">
        <v>1</v>
      </c>
      <c r="F85" s="2" t="s">
        <v>104</v>
      </c>
      <c r="G85" s="2" t="s">
        <v>979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43190</v>
      </c>
      <c r="D86" s="2" t="s">
        <v>109</v>
      </c>
      <c r="E86" s="2">
        <v>1</v>
      </c>
      <c r="F86" s="2" t="s">
        <v>82</v>
      </c>
      <c r="G86" s="2" t="s">
        <v>979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43190</v>
      </c>
      <c r="D87" s="2" t="s">
        <v>116</v>
      </c>
      <c r="E87" s="2">
        <v>1</v>
      </c>
      <c r="F87" s="2" t="s">
        <v>115</v>
      </c>
      <c r="G87" s="2" t="s">
        <v>979</v>
      </c>
      <c r="H87" s="2">
        <f>'1-Баланс'!G28</f>
        <v>-2448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43190</v>
      </c>
      <c r="D88" s="2" t="s">
        <v>118</v>
      </c>
      <c r="E88" s="2">
        <v>1</v>
      </c>
      <c r="F88" s="2" t="s">
        <v>117</v>
      </c>
      <c r="G88" s="2" t="s">
        <v>979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43190</v>
      </c>
      <c r="D89" s="2" t="s">
        <v>121</v>
      </c>
      <c r="E89" s="2">
        <v>1</v>
      </c>
      <c r="F89" s="2" t="s">
        <v>120</v>
      </c>
      <c r="G89" s="2" t="s">
        <v>979</v>
      </c>
      <c r="H89" s="2">
        <f>'1-Баланс'!G30</f>
        <v>-3467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43190</v>
      </c>
      <c r="D90" s="2" t="s">
        <v>125</v>
      </c>
      <c r="E90" s="2">
        <v>1</v>
      </c>
      <c r="F90" s="2" t="s">
        <v>124</v>
      </c>
      <c r="G90" s="2" t="s">
        <v>979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43190</v>
      </c>
      <c r="D91" s="2" t="s">
        <v>129</v>
      </c>
      <c r="E91" s="2">
        <v>1</v>
      </c>
      <c r="F91" s="2" t="s">
        <v>128</v>
      </c>
      <c r="G91" s="2" t="s">
        <v>979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43190</v>
      </c>
      <c r="D92" s="2" t="s">
        <v>133</v>
      </c>
      <c r="E92" s="2">
        <v>1</v>
      </c>
      <c r="F92" s="2" t="s">
        <v>132</v>
      </c>
      <c r="G92" s="2" t="s">
        <v>979</v>
      </c>
      <c r="H92" s="2">
        <f>'1-Баланс'!G33</f>
        <v>-13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43190</v>
      </c>
      <c r="D93" s="2" t="s">
        <v>136</v>
      </c>
      <c r="E93" s="2">
        <v>1</v>
      </c>
      <c r="F93" s="2" t="s">
        <v>112</v>
      </c>
      <c r="G93" s="2" t="s">
        <v>979</v>
      </c>
      <c r="H93" s="2">
        <f>'1-Баланс'!G34</f>
        <v>-2461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43190</v>
      </c>
      <c r="D94" s="2" t="s">
        <v>144</v>
      </c>
      <c r="E94" s="2">
        <v>1</v>
      </c>
      <c r="F94" s="2" t="s">
        <v>49</v>
      </c>
      <c r="G94" s="2" t="s">
        <v>979</v>
      </c>
      <c r="H94" s="2">
        <f>'1-Баланс'!G37</f>
        <v>25312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43190</v>
      </c>
      <c r="D95" s="2" t="s">
        <v>152</v>
      </c>
      <c r="E95" s="2">
        <v>1</v>
      </c>
      <c r="F95" s="2" t="s">
        <v>151</v>
      </c>
      <c r="G95" s="2" t="s">
        <v>979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43190</v>
      </c>
      <c r="D96" s="2" t="s">
        <v>164</v>
      </c>
      <c r="E96" s="2">
        <v>1</v>
      </c>
      <c r="F96" s="2" t="s">
        <v>163</v>
      </c>
      <c r="G96" s="2" t="s">
        <v>979</v>
      </c>
      <c r="H96" s="2">
        <f>'1-Баланс'!G44</f>
        <v>230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43190</v>
      </c>
      <c r="D97" s="2" t="s">
        <v>168</v>
      </c>
      <c r="E97" s="2">
        <v>1</v>
      </c>
      <c r="F97" s="2" t="s">
        <v>167</v>
      </c>
      <c r="G97" s="2" t="s">
        <v>979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43190</v>
      </c>
      <c r="D98" s="2" t="s">
        <v>172</v>
      </c>
      <c r="E98" s="2">
        <v>1</v>
      </c>
      <c r="F98" s="2" t="s">
        <v>171</v>
      </c>
      <c r="G98" s="2" t="s">
        <v>979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43190</v>
      </c>
      <c r="D99" s="2" t="s">
        <v>175</v>
      </c>
      <c r="E99" s="2">
        <v>1</v>
      </c>
      <c r="F99" s="2" t="s">
        <v>174</v>
      </c>
      <c r="G99" s="2" t="s">
        <v>979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43190</v>
      </c>
      <c r="D100" s="2" t="s">
        <v>179</v>
      </c>
      <c r="E100" s="2">
        <v>1</v>
      </c>
      <c r="F100" s="2" t="s">
        <v>178</v>
      </c>
      <c r="G100" s="2" t="s">
        <v>979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43190</v>
      </c>
      <c r="D101" s="2" t="s">
        <v>183</v>
      </c>
      <c r="E101" s="2">
        <v>1</v>
      </c>
      <c r="F101" s="2" t="s">
        <v>182</v>
      </c>
      <c r="G101" s="2" t="s">
        <v>979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43190</v>
      </c>
      <c r="D102" s="2" t="s">
        <v>186</v>
      </c>
      <c r="E102" s="2">
        <v>1</v>
      </c>
      <c r="F102" s="2" t="s">
        <v>160</v>
      </c>
      <c r="G102" s="2" t="s">
        <v>979</v>
      </c>
      <c r="H102" s="2">
        <f>'1-Баланс'!G50</f>
        <v>230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43190</v>
      </c>
      <c r="D103" s="2" t="s">
        <v>191</v>
      </c>
      <c r="E103" s="2">
        <v>1</v>
      </c>
      <c r="F103" s="2" t="s">
        <v>190</v>
      </c>
      <c r="G103" s="2" t="s">
        <v>979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43190</v>
      </c>
      <c r="D104" s="2" t="s">
        <v>194</v>
      </c>
      <c r="E104" s="2">
        <v>1</v>
      </c>
      <c r="F104" s="2" t="s">
        <v>193</v>
      </c>
      <c r="G104" s="2" t="s">
        <v>979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43190</v>
      </c>
      <c r="D105" s="2" t="s">
        <v>198</v>
      </c>
      <c r="E105" s="2">
        <v>1</v>
      </c>
      <c r="F105" s="2" t="s">
        <v>197</v>
      </c>
      <c r="G105" s="2" t="s">
        <v>979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43190</v>
      </c>
      <c r="D106" s="2" t="s">
        <v>202</v>
      </c>
      <c r="E106" s="2">
        <v>1</v>
      </c>
      <c r="F106" s="2" t="s">
        <v>201</v>
      </c>
      <c r="G106" s="2" t="s">
        <v>979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43190</v>
      </c>
      <c r="D107" s="2" t="s">
        <v>206</v>
      </c>
      <c r="E107" s="2">
        <v>1</v>
      </c>
      <c r="F107" s="2" t="s">
        <v>157</v>
      </c>
      <c r="G107" s="2" t="s">
        <v>979</v>
      </c>
      <c r="H107" s="2">
        <f>'1-Баланс'!G56</f>
        <v>241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43190</v>
      </c>
      <c r="D108" s="2" t="s">
        <v>213</v>
      </c>
      <c r="E108" s="2">
        <v>1</v>
      </c>
      <c r="F108" s="2" t="s">
        <v>212</v>
      </c>
      <c r="G108" s="2" t="s">
        <v>979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43190</v>
      </c>
      <c r="D109" s="2" t="s">
        <v>217</v>
      </c>
      <c r="E109" s="2">
        <v>1</v>
      </c>
      <c r="F109" s="2" t="s">
        <v>216</v>
      </c>
      <c r="G109" s="2" t="s">
        <v>979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43190</v>
      </c>
      <c r="D110" s="2" t="s">
        <v>221</v>
      </c>
      <c r="E110" s="2">
        <v>1</v>
      </c>
      <c r="F110" s="2" t="s">
        <v>220</v>
      </c>
      <c r="G110" s="2" t="s">
        <v>979</v>
      </c>
      <c r="H110" s="2">
        <f>'1-Баланс'!G61</f>
        <v>435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43190</v>
      </c>
      <c r="D111" s="2" t="s">
        <v>225</v>
      </c>
      <c r="E111" s="2">
        <v>1</v>
      </c>
      <c r="F111" s="2" t="s">
        <v>224</v>
      </c>
      <c r="G111" s="2" t="s">
        <v>979</v>
      </c>
      <c r="H111" s="2">
        <f>'1-Баланс'!G62</f>
        <v>409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43190</v>
      </c>
      <c r="D112" s="2" t="s">
        <v>229</v>
      </c>
      <c r="E112" s="2">
        <v>1</v>
      </c>
      <c r="F112" s="2" t="s">
        <v>228</v>
      </c>
      <c r="G112" s="2" t="s">
        <v>979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43190</v>
      </c>
      <c r="D113" s="2" t="s">
        <v>233</v>
      </c>
      <c r="E113" s="2">
        <v>1</v>
      </c>
      <c r="F113" s="2" t="s">
        <v>232</v>
      </c>
      <c r="G113" s="2" t="s">
        <v>979</v>
      </c>
      <c r="H113" s="2">
        <f>'1-Баланс'!G64</f>
        <v>10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43190</v>
      </c>
      <c r="D114" s="2" t="s">
        <v>236</v>
      </c>
      <c r="E114" s="2">
        <v>1</v>
      </c>
      <c r="F114" s="2" t="s">
        <v>235</v>
      </c>
      <c r="G114" s="2" t="s">
        <v>979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43190</v>
      </c>
      <c r="D115" s="2" t="s">
        <v>238</v>
      </c>
      <c r="E115" s="2">
        <v>1</v>
      </c>
      <c r="F115" s="2" t="s">
        <v>237</v>
      </c>
      <c r="G115" s="2" t="s">
        <v>979</v>
      </c>
      <c r="H115" s="2">
        <f>'1-Баланс'!G66</f>
        <v>14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43190</v>
      </c>
      <c r="D116" s="2" t="s">
        <v>241</v>
      </c>
      <c r="E116" s="2">
        <v>1</v>
      </c>
      <c r="F116" s="2" t="s">
        <v>240</v>
      </c>
      <c r="G116" s="2" t="s">
        <v>979</v>
      </c>
      <c r="H116" s="2">
        <f>'1-Баланс'!G67</f>
        <v>1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43190</v>
      </c>
      <c r="D117" s="2" t="s">
        <v>245</v>
      </c>
      <c r="E117" s="2">
        <v>1</v>
      </c>
      <c r="F117" s="2" t="s">
        <v>244</v>
      </c>
      <c r="G117" s="2" t="s">
        <v>979</v>
      </c>
      <c r="H117" s="2">
        <f>'1-Баланс'!G68</f>
        <v>1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43190</v>
      </c>
      <c r="D118" s="2" t="s">
        <v>248</v>
      </c>
      <c r="E118" s="2">
        <v>1</v>
      </c>
      <c r="F118" s="2" t="s">
        <v>110</v>
      </c>
      <c r="G118" s="2" t="s">
        <v>979</v>
      </c>
      <c r="H118" s="2">
        <f>'1-Баланс'!G69</f>
        <v>1116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43190</v>
      </c>
      <c r="D119" s="2" t="s">
        <v>252</v>
      </c>
      <c r="E119" s="2">
        <v>1</v>
      </c>
      <c r="F119" s="2" t="s">
        <v>251</v>
      </c>
      <c r="G119" s="2" t="s">
        <v>979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43190</v>
      </c>
      <c r="D120" s="2" t="s">
        <v>255</v>
      </c>
      <c r="E120" s="2">
        <v>1</v>
      </c>
      <c r="F120" s="2" t="s">
        <v>160</v>
      </c>
      <c r="G120" s="2" t="s">
        <v>979</v>
      </c>
      <c r="H120" s="2">
        <f>'1-Баланс'!G71</f>
        <v>1551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43190</v>
      </c>
      <c r="D121" s="2" t="s">
        <v>261</v>
      </c>
      <c r="E121" s="2">
        <v>1</v>
      </c>
      <c r="F121" s="2" t="s">
        <v>260</v>
      </c>
      <c r="G121" s="2" t="s">
        <v>979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43190</v>
      </c>
      <c r="D122" s="2" t="s">
        <v>266</v>
      </c>
      <c r="E122" s="2">
        <v>1</v>
      </c>
      <c r="F122" s="2" t="s">
        <v>193</v>
      </c>
      <c r="G122" s="2" t="s">
        <v>979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43190</v>
      </c>
      <c r="D123" s="2" t="s">
        <v>269</v>
      </c>
      <c r="E123" s="2">
        <v>1</v>
      </c>
      <c r="F123" s="2" t="s">
        <v>268</v>
      </c>
      <c r="G123" s="2" t="s">
        <v>979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43190</v>
      </c>
      <c r="D124" s="2" t="s">
        <v>274</v>
      </c>
      <c r="E124" s="2">
        <v>1</v>
      </c>
      <c r="F124" s="2" t="s">
        <v>208</v>
      </c>
      <c r="G124" s="2" t="s">
        <v>979</v>
      </c>
      <c r="H124" s="2">
        <f>'1-Баланс'!G79</f>
        <v>1551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43190</v>
      </c>
      <c r="D125" s="2" t="s">
        <v>304</v>
      </c>
      <c r="E125" s="2">
        <v>1</v>
      </c>
      <c r="F125" s="2" t="s">
        <v>980</v>
      </c>
      <c r="G125" s="2" t="s">
        <v>979</v>
      </c>
      <c r="H125" s="2">
        <f>'1-Баланс'!G95</f>
        <v>27104</v>
      </c>
    </row>
    <row r="126" spans="3:6" s="1" customFormat="1" ht="15.75">
      <c r="C126" s="5"/>
      <c r="F126" s="6" t="s">
        <v>981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43190</v>
      </c>
      <c r="D127" s="2" t="s">
        <v>317</v>
      </c>
      <c r="E127" s="2">
        <v>1</v>
      </c>
      <c r="F127" s="2" t="s">
        <v>316</v>
      </c>
      <c r="G127" s="2" t="s">
        <v>982</v>
      </c>
      <c r="H127" s="9">
        <f>'2-Отчет за доходите'!C12</f>
        <v>5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43190</v>
      </c>
      <c r="D128" s="2" t="s">
        <v>321</v>
      </c>
      <c r="E128" s="2">
        <v>1</v>
      </c>
      <c r="F128" s="2" t="s">
        <v>320</v>
      </c>
      <c r="G128" s="2" t="s">
        <v>982</v>
      </c>
      <c r="H128" s="9">
        <f>'2-Отчет за доходите'!C13</f>
        <v>5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43190</v>
      </c>
      <c r="D129" s="2" t="s">
        <v>325</v>
      </c>
      <c r="E129" s="2">
        <v>1</v>
      </c>
      <c r="F129" s="2" t="s">
        <v>324</v>
      </c>
      <c r="G129" s="2" t="s">
        <v>982</v>
      </c>
      <c r="H129" s="9">
        <f>'2-Отчет за доходите'!C14</f>
        <v>8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43190</v>
      </c>
      <c r="D130" s="2" t="s">
        <v>329</v>
      </c>
      <c r="E130" s="2">
        <v>1</v>
      </c>
      <c r="F130" s="2" t="s">
        <v>328</v>
      </c>
      <c r="G130" s="2" t="s">
        <v>982</v>
      </c>
      <c r="H130" s="9">
        <f>'2-Отчет за доходите'!C15</f>
        <v>0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43190</v>
      </c>
      <c r="D131" s="2" t="s">
        <v>332</v>
      </c>
      <c r="E131" s="2">
        <v>1</v>
      </c>
      <c r="F131" s="2" t="s">
        <v>331</v>
      </c>
      <c r="G131" s="2" t="s">
        <v>982</v>
      </c>
      <c r="H131" s="9">
        <f>'2-Отчет за доходите'!C16</f>
        <v>0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43190</v>
      </c>
      <c r="D132" s="2" t="s">
        <v>335</v>
      </c>
      <c r="E132" s="2">
        <v>1</v>
      </c>
      <c r="F132" s="2" t="s">
        <v>334</v>
      </c>
      <c r="G132" s="2" t="s">
        <v>982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43190</v>
      </c>
      <c r="D133" s="2" t="s">
        <v>337</v>
      </c>
      <c r="E133" s="2">
        <v>1</v>
      </c>
      <c r="F133" s="2" t="s">
        <v>336</v>
      </c>
      <c r="G133" s="2" t="s">
        <v>982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43190</v>
      </c>
      <c r="D134" s="2" t="s">
        <v>341</v>
      </c>
      <c r="E134" s="2">
        <v>1</v>
      </c>
      <c r="F134" s="2" t="s">
        <v>340</v>
      </c>
      <c r="G134" s="2" t="s">
        <v>982</v>
      </c>
      <c r="H134" s="9">
        <f>'2-Отчет за доходите'!C19</f>
        <v>0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43190</v>
      </c>
      <c r="D135" s="2" t="s">
        <v>345</v>
      </c>
      <c r="E135" s="2">
        <v>1</v>
      </c>
      <c r="F135" s="2" t="s">
        <v>344</v>
      </c>
      <c r="G135" s="2" t="s">
        <v>982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43190</v>
      </c>
      <c r="D136" s="2" t="s">
        <v>347</v>
      </c>
      <c r="E136" s="2">
        <v>1</v>
      </c>
      <c r="F136" s="2" t="s">
        <v>346</v>
      </c>
      <c r="G136" s="2" t="s">
        <v>982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43190</v>
      </c>
      <c r="D137" s="2" t="s">
        <v>349</v>
      </c>
      <c r="E137" s="2">
        <v>1</v>
      </c>
      <c r="F137" s="2" t="s">
        <v>314</v>
      </c>
      <c r="G137" s="2" t="s">
        <v>982</v>
      </c>
      <c r="H137" s="9">
        <f>'2-Отчет за доходите'!C22</f>
        <v>18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43190</v>
      </c>
      <c r="D138" s="2" t="s">
        <v>358</v>
      </c>
      <c r="E138" s="2">
        <v>1</v>
      </c>
      <c r="F138" s="2" t="s">
        <v>357</v>
      </c>
      <c r="G138" s="2" t="s">
        <v>982</v>
      </c>
      <c r="H138" s="9">
        <f>'2-Отчет за доходите'!C25</f>
        <v>2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43190</v>
      </c>
      <c r="D139" s="2" t="s">
        <v>362</v>
      </c>
      <c r="E139" s="2">
        <v>1</v>
      </c>
      <c r="F139" s="2" t="s">
        <v>361</v>
      </c>
      <c r="G139" s="2" t="s">
        <v>982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43190</v>
      </c>
      <c r="D140" s="2" t="s">
        <v>366</v>
      </c>
      <c r="E140" s="2">
        <v>1</v>
      </c>
      <c r="F140" s="2" t="s">
        <v>365</v>
      </c>
      <c r="G140" s="2" t="s">
        <v>982</v>
      </c>
      <c r="H140" s="9">
        <f>'2-Отчет за доходите'!C27</f>
        <v>0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43190</v>
      </c>
      <c r="D141" s="2" t="s">
        <v>368</v>
      </c>
      <c r="E141" s="2">
        <v>1</v>
      </c>
      <c r="F141" s="2" t="s">
        <v>110</v>
      </c>
      <c r="G141" s="2" t="s">
        <v>982</v>
      </c>
      <c r="H141" s="9">
        <f>'2-Отчет за доходите'!C28</f>
        <v>0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43190</v>
      </c>
      <c r="D142" s="2" t="s">
        <v>369</v>
      </c>
      <c r="E142" s="2">
        <v>1</v>
      </c>
      <c r="F142" s="2" t="s">
        <v>354</v>
      </c>
      <c r="G142" s="2" t="s">
        <v>982</v>
      </c>
      <c r="H142" s="9">
        <f>'2-Отчет за доходите'!C29</f>
        <v>2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43190</v>
      </c>
      <c r="D143" s="2" t="s">
        <v>371</v>
      </c>
      <c r="E143" s="2">
        <v>1</v>
      </c>
      <c r="F143" s="2" t="s">
        <v>370</v>
      </c>
      <c r="G143" s="2" t="s">
        <v>982</v>
      </c>
      <c r="H143" s="9">
        <f>'2-Отчет за доходите'!C31</f>
        <v>20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43190</v>
      </c>
      <c r="D144" s="2" t="s">
        <v>375</v>
      </c>
      <c r="E144" s="2">
        <v>1</v>
      </c>
      <c r="F144" s="2" t="s">
        <v>374</v>
      </c>
      <c r="G144" s="2" t="s">
        <v>982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43190</v>
      </c>
      <c r="D145" s="2" t="s">
        <v>379</v>
      </c>
      <c r="E145" s="2">
        <v>1</v>
      </c>
      <c r="F145" s="2" t="s">
        <v>378</v>
      </c>
      <c r="G145" s="2" t="s">
        <v>982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43190</v>
      </c>
      <c r="D146" s="2" t="s">
        <v>383</v>
      </c>
      <c r="E146" s="2">
        <v>1</v>
      </c>
      <c r="F146" s="2" t="s">
        <v>382</v>
      </c>
      <c r="G146" s="2" t="s">
        <v>982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43190</v>
      </c>
      <c r="D147" s="2" t="s">
        <v>387</v>
      </c>
      <c r="E147" s="2">
        <v>1</v>
      </c>
      <c r="F147" s="2" t="s">
        <v>386</v>
      </c>
      <c r="G147" s="2" t="s">
        <v>982</v>
      </c>
      <c r="H147" s="9">
        <f>'2-Отчет за доходите'!C36</f>
        <v>20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43190</v>
      </c>
      <c r="D148" s="2" t="s">
        <v>391</v>
      </c>
      <c r="E148" s="2">
        <v>1</v>
      </c>
      <c r="F148" s="2" t="s">
        <v>390</v>
      </c>
      <c r="G148" s="2" t="s">
        <v>982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43190</v>
      </c>
      <c r="D149" s="2" t="s">
        <v>395</v>
      </c>
      <c r="E149" s="2">
        <v>1</v>
      </c>
      <c r="F149" s="2" t="s">
        <v>394</v>
      </c>
      <c r="G149" s="2" t="s">
        <v>982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43190</v>
      </c>
      <c r="D150" s="2" t="s">
        <v>397</v>
      </c>
      <c r="E150" s="2">
        <v>1</v>
      </c>
      <c r="F150" s="2" t="s">
        <v>396</v>
      </c>
      <c r="G150" s="2" t="s">
        <v>982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43190</v>
      </c>
      <c r="D151" s="2" t="s">
        <v>399</v>
      </c>
      <c r="E151" s="2">
        <v>1</v>
      </c>
      <c r="F151" s="2" t="s">
        <v>398</v>
      </c>
      <c r="G151" s="2" t="s">
        <v>982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43190</v>
      </c>
      <c r="D152" s="2" t="s">
        <v>401</v>
      </c>
      <c r="E152" s="2">
        <v>1</v>
      </c>
      <c r="F152" s="2" t="s">
        <v>400</v>
      </c>
      <c r="G152" s="2" t="s">
        <v>982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43190</v>
      </c>
      <c r="D153" s="2" t="s">
        <v>403</v>
      </c>
      <c r="E153" s="2">
        <v>1</v>
      </c>
      <c r="F153" s="2" t="s">
        <v>402</v>
      </c>
      <c r="G153" s="2" t="s">
        <v>982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43190</v>
      </c>
      <c r="D154" s="2" t="s">
        <v>407</v>
      </c>
      <c r="E154" s="2">
        <v>1</v>
      </c>
      <c r="F154" s="2" t="s">
        <v>406</v>
      </c>
      <c r="G154" s="2" t="s">
        <v>982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43190</v>
      </c>
      <c r="D155" s="2" t="s">
        <v>410</v>
      </c>
      <c r="E155" s="2">
        <v>1</v>
      </c>
      <c r="F155" s="2" t="s">
        <v>409</v>
      </c>
      <c r="G155" s="2" t="s">
        <v>982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43190</v>
      </c>
      <c r="D156" s="2" t="s">
        <v>414</v>
      </c>
      <c r="E156" s="2">
        <v>1</v>
      </c>
      <c r="F156" s="2" t="s">
        <v>413</v>
      </c>
      <c r="G156" s="2" t="s">
        <v>982</v>
      </c>
      <c r="H156" s="9">
        <f>'2-Отчет за доходите'!C45</f>
        <v>20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43190</v>
      </c>
      <c r="D157" s="2" t="s">
        <v>319</v>
      </c>
      <c r="E157" s="2">
        <v>1</v>
      </c>
      <c r="F157" s="2" t="s">
        <v>318</v>
      </c>
      <c r="G157" s="2" t="s">
        <v>983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43190</v>
      </c>
      <c r="D158" s="2" t="s">
        <v>323</v>
      </c>
      <c r="E158" s="2">
        <v>1</v>
      </c>
      <c r="F158" s="2" t="s">
        <v>322</v>
      </c>
      <c r="G158" s="2" t="s">
        <v>983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43190</v>
      </c>
      <c r="D159" s="2" t="s">
        <v>327</v>
      </c>
      <c r="E159" s="2">
        <v>1</v>
      </c>
      <c r="F159" s="2" t="s">
        <v>326</v>
      </c>
      <c r="G159" s="2" t="s">
        <v>983</v>
      </c>
      <c r="H159" s="2">
        <f>'2-Отчет за доходите'!G14</f>
        <v>7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43190</v>
      </c>
      <c r="D160" s="2" t="s">
        <v>330</v>
      </c>
      <c r="E160" s="2">
        <v>1</v>
      </c>
      <c r="F160" s="2" t="s">
        <v>110</v>
      </c>
      <c r="G160" s="2" t="s">
        <v>983</v>
      </c>
      <c r="H160" s="2">
        <f>'2-Отчет за доходите'!G15</f>
        <v>0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43190</v>
      </c>
      <c r="D161" s="2" t="s">
        <v>333</v>
      </c>
      <c r="E161" s="2">
        <v>1</v>
      </c>
      <c r="F161" s="2" t="s">
        <v>315</v>
      </c>
      <c r="G161" s="2" t="s">
        <v>983</v>
      </c>
      <c r="H161" s="2">
        <f>'2-Отчет за доходите'!G16</f>
        <v>7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43190</v>
      </c>
      <c r="D162" s="2" t="s">
        <v>339</v>
      </c>
      <c r="E162" s="2">
        <v>1</v>
      </c>
      <c r="F162" s="2" t="s">
        <v>338</v>
      </c>
      <c r="G162" s="2" t="s">
        <v>983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43190</v>
      </c>
      <c r="D163" s="2" t="s">
        <v>343</v>
      </c>
      <c r="E163" s="2">
        <v>1</v>
      </c>
      <c r="F163" s="2" t="s">
        <v>342</v>
      </c>
      <c r="G163" s="2" t="s">
        <v>983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43190</v>
      </c>
      <c r="D164" s="2" t="s">
        <v>351</v>
      </c>
      <c r="E164" s="2">
        <v>1</v>
      </c>
      <c r="F164" s="2" t="s">
        <v>350</v>
      </c>
      <c r="G164" s="2" t="s">
        <v>983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43190</v>
      </c>
      <c r="D165" s="2" t="s">
        <v>353</v>
      </c>
      <c r="E165" s="2">
        <v>1</v>
      </c>
      <c r="F165" s="2" t="s">
        <v>352</v>
      </c>
      <c r="G165" s="2" t="s">
        <v>983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43190</v>
      </c>
      <c r="D166" s="2" t="s">
        <v>356</v>
      </c>
      <c r="E166" s="2">
        <v>1</v>
      </c>
      <c r="F166" s="2" t="s">
        <v>355</v>
      </c>
      <c r="G166" s="2" t="s">
        <v>983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43190</v>
      </c>
      <c r="D167" s="2" t="s">
        <v>360</v>
      </c>
      <c r="E167" s="2">
        <v>1</v>
      </c>
      <c r="F167" s="2" t="s">
        <v>359</v>
      </c>
      <c r="G167" s="2" t="s">
        <v>983</v>
      </c>
      <c r="H167" s="2">
        <f>'2-Отчет за доходите'!G25</f>
        <v>0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43190</v>
      </c>
      <c r="D168" s="2" t="s">
        <v>364</v>
      </c>
      <c r="E168" s="2">
        <v>1</v>
      </c>
      <c r="F168" s="2" t="s">
        <v>363</v>
      </c>
      <c r="G168" s="2" t="s">
        <v>983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43190</v>
      </c>
      <c r="D169" s="2" t="s">
        <v>367</v>
      </c>
      <c r="E169" s="2">
        <v>1</v>
      </c>
      <c r="F169" s="2" t="s">
        <v>348</v>
      </c>
      <c r="G169" s="2" t="s">
        <v>983</v>
      </c>
      <c r="H169" s="2">
        <f>'2-Отчет за доходите'!G27</f>
        <v>0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43190</v>
      </c>
      <c r="D170" s="2" t="s">
        <v>373</v>
      </c>
      <c r="E170" s="2">
        <v>1</v>
      </c>
      <c r="F170" s="2" t="s">
        <v>372</v>
      </c>
      <c r="G170" s="2" t="s">
        <v>983</v>
      </c>
      <c r="H170" s="2">
        <f>'2-Отчет за доходите'!G31</f>
        <v>7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43190</v>
      </c>
      <c r="D171" s="2" t="s">
        <v>377</v>
      </c>
      <c r="E171" s="2">
        <v>1</v>
      </c>
      <c r="F171" s="2" t="s">
        <v>376</v>
      </c>
      <c r="G171" s="2" t="s">
        <v>983</v>
      </c>
      <c r="H171" s="2">
        <f>'2-Отчет за доходите'!G33</f>
        <v>13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43190</v>
      </c>
      <c r="D172" s="2" t="s">
        <v>381</v>
      </c>
      <c r="E172" s="2">
        <v>1</v>
      </c>
      <c r="F172" s="2" t="s">
        <v>380</v>
      </c>
      <c r="G172" s="2" t="s">
        <v>983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43190</v>
      </c>
      <c r="D173" s="2" t="s">
        <v>385</v>
      </c>
      <c r="E173" s="2">
        <v>1</v>
      </c>
      <c r="F173" s="2" t="s">
        <v>384</v>
      </c>
      <c r="G173" s="2" t="s">
        <v>983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43190</v>
      </c>
      <c r="D174" s="2" t="s">
        <v>389</v>
      </c>
      <c r="E174" s="2">
        <v>1</v>
      </c>
      <c r="F174" s="2" t="s">
        <v>388</v>
      </c>
      <c r="G174" s="2" t="s">
        <v>983</v>
      </c>
      <c r="H174" s="2">
        <f>'2-Отчет за доходите'!G36</f>
        <v>7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43190</v>
      </c>
      <c r="D175" s="2" t="s">
        <v>393</v>
      </c>
      <c r="E175" s="2">
        <v>1</v>
      </c>
      <c r="F175" s="2" t="s">
        <v>392</v>
      </c>
      <c r="G175" s="2" t="s">
        <v>983</v>
      </c>
      <c r="H175" s="2">
        <f>'2-Отчет за доходите'!G37</f>
        <v>13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43190</v>
      </c>
      <c r="D176" s="2" t="s">
        <v>405</v>
      </c>
      <c r="E176" s="2">
        <v>1</v>
      </c>
      <c r="F176" s="2" t="s">
        <v>404</v>
      </c>
      <c r="G176" s="2" t="s">
        <v>983</v>
      </c>
      <c r="H176" s="2">
        <f>'2-Отчет за доходите'!G42</f>
        <v>13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43190</v>
      </c>
      <c r="D177" s="2" t="s">
        <v>408</v>
      </c>
      <c r="E177" s="2">
        <v>1</v>
      </c>
      <c r="F177" s="2" t="s">
        <v>406</v>
      </c>
      <c r="G177" s="2" t="s">
        <v>983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43190</v>
      </c>
      <c r="D178" s="2" t="s">
        <v>412</v>
      </c>
      <c r="E178" s="2">
        <v>1</v>
      </c>
      <c r="F178" s="2" t="s">
        <v>411</v>
      </c>
      <c r="G178" s="2" t="s">
        <v>983</v>
      </c>
      <c r="H178" s="2">
        <f>'2-Отчет за доходите'!G44</f>
        <v>13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43190</v>
      </c>
      <c r="D179" s="2" t="s">
        <v>416</v>
      </c>
      <c r="E179" s="2">
        <v>1</v>
      </c>
      <c r="F179" s="2" t="s">
        <v>415</v>
      </c>
      <c r="G179" s="2" t="s">
        <v>983</v>
      </c>
      <c r="H179" s="2">
        <f>'2-Отчет за доходите'!G45</f>
        <v>20</v>
      </c>
    </row>
    <row r="180" spans="3:6" s="1" customFormat="1" ht="15.75">
      <c r="C180" s="5"/>
      <c r="F180" s="6" t="s">
        <v>984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43190</v>
      </c>
      <c r="D181" s="2" t="s">
        <v>422</v>
      </c>
      <c r="E181" s="2">
        <v>1</v>
      </c>
      <c r="F181" s="2" t="s">
        <v>421</v>
      </c>
      <c r="G181" s="2" t="s">
        <v>985</v>
      </c>
      <c r="H181" s="9">
        <f>'3-Отчет за паричния поток'!C11</f>
        <v>8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43190</v>
      </c>
      <c r="D182" s="2" t="s">
        <v>424</v>
      </c>
      <c r="E182" s="2">
        <v>1</v>
      </c>
      <c r="F182" s="2" t="s">
        <v>423</v>
      </c>
      <c r="G182" s="2" t="s">
        <v>985</v>
      </c>
      <c r="H182" s="9">
        <f>'3-Отчет за паричния поток'!C12</f>
        <v>-9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43190</v>
      </c>
      <c r="D183" s="2" t="s">
        <v>426</v>
      </c>
      <c r="E183" s="2">
        <v>1</v>
      </c>
      <c r="F183" s="2" t="s">
        <v>425</v>
      </c>
      <c r="G183" s="2" t="s">
        <v>985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43190</v>
      </c>
      <c r="D184" s="2" t="s">
        <v>428</v>
      </c>
      <c r="E184" s="2">
        <v>1</v>
      </c>
      <c r="F184" s="2" t="s">
        <v>427</v>
      </c>
      <c r="G184" s="2" t="s">
        <v>985</v>
      </c>
      <c r="H184" s="9">
        <f>'3-Отчет за паричния поток'!C14</f>
        <v>0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43190</v>
      </c>
      <c r="D185" s="2" t="s">
        <v>430</v>
      </c>
      <c r="E185" s="2">
        <v>1</v>
      </c>
      <c r="F185" s="2" t="s">
        <v>429</v>
      </c>
      <c r="G185" s="2" t="s">
        <v>985</v>
      </c>
      <c r="H185" s="9">
        <f>'3-Отчет за паричния поток'!C15</f>
        <v>0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43190</v>
      </c>
      <c r="D186" s="2" t="s">
        <v>432</v>
      </c>
      <c r="E186" s="2">
        <v>1</v>
      </c>
      <c r="F186" s="2" t="s">
        <v>431</v>
      </c>
      <c r="G186" s="2" t="s">
        <v>985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43190</v>
      </c>
      <c r="D187" s="2" t="s">
        <v>434</v>
      </c>
      <c r="E187" s="2">
        <v>1</v>
      </c>
      <c r="F187" s="2" t="s">
        <v>433</v>
      </c>
      <c r="G187" s="2" t="s">
        <v>985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43190</v>
      </c>
      <c r="D188" s="2" t="s">
        <v>436</v>
      </c>
      <c r="E188" s="2">
        <v>1</v>
      </c>
      <c r="F188" s="2" t="s">
        <v>435</v>
      </c>
      <c r="G188" s="2" t="s">
        <v>985</v>
      </c>
      <c r="H188" s="9">
        <f>'3-Отчет за паричния поток'!C18</f>
        <v>0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43190</v>
      </c>
      <c r="D189" s="2" t="s">
        <v>438</v>
      </c>
      <c r="E189" s="2">
        <v>1</v>
      </c>
      <c r="F189" s="2" t="s">
        <v>437</v>
      </c>
      <c r="G189" s="2" t="s">
        <v>985</v>
      </c>
      <c r="H189" s="9">
        <f>'3-Отчет за паричния поток'!C19</f>
        <v>0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43190</v>
      </c>
      <c r="D190" s="2" t="s">
        <v>440</v>
      </c>
      <c r="E190" s="2">
        <v>1</v>
      </c>
      <c r="F190" s="2" t="s">
        <v>439</v>
      </c>
      <c r="G190" s="2" t="s">
        <v>985</v>
      </c>
      <c r="H190" s="9">
        <f>'3-Отчет за паричния поток'!C20</f>
        <v>-5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43190</v>
      </c>
      <c r="D191" s="2" t="s">
        <v>442</v>
      </c>
      <c r="E191" s="2">
        <v>1</v>
      </c>
      <c r="F191" s="2" t="s">
        <v>441</v>
      </c>
      <c r="G191" s="2" t="s">
        <v>985</v>
      </c>
      <c r="H191" s="9">
        <f>'3-Отчет за паричния поток'!C21</f>
        <v>-6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43190</v>
      </c>
      <c r="D192" s="2" t="s">
        <v>445</v>
      </c>
      <c r="E192" s="2">
        <v>1</v>
      </c>
      <c r="F192" s="2" t="s">
        <v>444</v>
      </c>
      <c r="G192" s="2" t="s">
        <v>986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43190</v>
      </c>
      <c r="D193" s="2" t="s">
        <v>447</v>
      </c>
      <c r="E193" s="2">
        <v>1</v>
      </c>
      <c r="F193" s="2" t="s">
        <v>446</v>
      </c>
      <c r="G193" s="2" t="s">
        <v>986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43190</v>
      </c>
      <c r="D194" s="2" t="s">
        <v>449</v>
      </c>
      <c r="E194" s="2">
        <v>1</v>
      </c>
      <c r="F194" s="2" t="s">
        <v>448</v>
      </c>
      <c r="G194" s="2" t="s">
        <v>986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43190</v>
      </c>
      <c r="D195" s="2" t="s">
        <v>451</v>
      </c>
      <c r="E195" s="2">
        <v>1</v>
      </c>
      <c r="F195" s="2" t="s">
        <v>450</v>
      </c>
      <c r="G195" s="2" t="s">
        <v>986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43190</v>
      </c>
      <c r="D196" s="2" t="s">
        <v>453</v>
      </c>
      <c r="E196" s="2">
        <v>1</v>
      </c>
      <c r="F196" s="2" t="s">
        <v>452</v>
      </c>
      <c r="G196" s="2" t="s">
        <v>986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43190</v>
      </c>
      <c r="D197" s="2" t="s">
        <v>455</v>
      </c>
      <c r="E197" s="2">
        <v>1</v>
      </c>
      <c r="F197" s="2" t="s">
        <v>454</v>
      </c>
      <c r="G197" s="2" t="s">
        <v>986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43190</v>
      </c>
      <c r="D198" s="2" t="s">
        <v>457</v>
      </c>
      <c r="E198" s="2">
        <v>1</v>
      </c>
      <c r="F198" s="2" t="s">
        <v>456</v>
      </c>
      <c r="G198" s="2" t="s">
        <v>986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43190</v>
      </c>
      <c r="D199" s="2" t="s">
        <v>459</v>
      </c>
      <c r="E199" s="2">
        <v>1</v>
      </c>
      <c r="F199" s="2" t="s">
        <v>458</v>
      </c>
      <c r="G199" s="2" t="s">
        <v>986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43190</v>
      </c>
      <c r="D200" s="2" t="s">
        <v>460</v>
      </c>
      <c r="E200" s="2">
        <v>1</v>
      </c>
      <c r="F200" s="2" t="s">
        <v>437</v>
      </c>
      <c r="G200" s="2" t="s">
        <v>986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43190</v>
      </c>
      <c r="D201" s="2" t="s">
        <v>462</v>
      </c>
      <c r="E201" s="2">
        <v>1</v>
      </c>
      <c r="F201" s="2" t="s">
        <v>461</v>
      </c>
      <c r="G201" s="2" t="s">
        <v>986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43190</v>
      </c>
      <c r="D202" s="2" t="s">
        <v>464</v>
      </c>
      <c r="E202" s="2">
        <v>1</v>
      </c>
      <c r="F202" s="2" t="s">
        <v>463</v>
      </c>
      <c r="G202" s="2" t="s">
        <v>986</v>
      </c>
      <c r="H202" s="9">
        <f>'3-Отчет за паричния поток'!C33</f>
        <v>0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43190</v>
      </c>
      <c r="D203" s="2" t="s">
        <v>467</v>
      </c>
      <c r="E203" s="2">
        <v>1</v>
      </c>
      <c r="F203" s="2" t="s">
        <v>466</v>
      </c>
      <c r="G203" s="2" t="s">
        <v>987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43190</v>
      </c>
      <c r="D204" s="2" t="s">
        <v>469</v>
      </c>
      <c r="E204" s="2">
        <v>1</v>
      </c>
      <c r="F204" s="2" t="s">
        <v>468</v>
      </c>
      <c r="G204" s="2" t="s">
        <v>987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43190</v>
      </c>
      <c r="D205" s="2" t="s">
        <v>471</v>
      </c>
      <c r="E205" s="2">
        <v>1</v>
      </c>
      <c r="F205" s="2" t="s">
        <v>470</v>
      </c>
      <c r="G205" s="2" t="s">
        <v>987</v>
      </c>
      <c r="H205" s="9">
        <f>'3-Отчет за паричния поток'!C37</f>
        <v>200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43190</v>
      </c>
      <c r="D206" s="2" t="s">
        <v>473</v>
      </c>
      <c r="E206" s="2">
        <v>1</v>
      </c>
      <c r="F206" s="2" t="s">
        <v>472</v>
      </c>
      <c r="G206" s="2" t="s">
        <v>987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43190</v>
      </c>
      <c r="D207" s="2" t="s">
        <v>475</v>
      </c>
      <c r="E207" s="2">
        <v>1</v>
      </c>
      <c r="F207" s="2" t="s">
        <v>474</v>
      </c>
      <c r="G207" s="2" t="s">
        <v>987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43190</v>
      </c>
      <c r="D208" s="2" t="s">
        <v>477</v>
      </c>
      <c r="E208" s="2">
        <v>1</v>
      </c>
      <c r="F208" s="2" t="s">
        <v>476</v>
      </c>
      <c r="G208" s="2" t="s">
        <v>987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43190</v>
      </c>
      <c r="D209" s="2" t="s">
        <v>479</v>
      </c>
      <c r="E209" s="2">
        <v>1</v>
      </c>
      <c r="F209" s="2" t="s">
        <v>478</v>
      </c>
      <c r="G209" s="2" t="s">
        <v>987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43190</v>
      </c>
      <c r="D210" s="2" t="s">
        <v>481</v>
      </c>
      <c r="E210" s="2">
        <v>1</v>
      </c>
      <c r="F210" s="2" t="s">
        <v>480</v>
      </c>
      <c r="G210" s="2" t="s">
        <v>987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43190</v>
      </c>
      <c r="D211" s="2" t="s">
        <v>483</v>
      </c>
      <c r="E211" s="2">
        <v>1</v>
      </c>
      <c r="F211" s="2" t="s">
        <v>482</v>
      </c>
      <c r="G211" s="2" t="s">
        <v>987</v>
      </c>
      <c r="H211" s="9">
        <f>'3-Отчет за паричния поток'!C43</f>
        <v>200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43190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194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43190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12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43190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206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43190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206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43190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988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43190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43190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43190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43190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43190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43190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43190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43190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43190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43190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43190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43190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43190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43190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43190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43190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43190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43190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43190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43190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43190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43190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43190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43190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43190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43190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43190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43190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43190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43190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43190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43190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43190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43190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43190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43190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43190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43190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43190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43190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43190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43190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43190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43190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43190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43190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43190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43190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43190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43190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43190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43190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43190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43190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43190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43190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43190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43190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43190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43190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43190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43190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43190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43190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43190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43190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43190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3085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43190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43190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43190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43190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3085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43190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43190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43190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43190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43190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43190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43190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43190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43190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43190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43190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43190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43190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43190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43190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43190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43190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43190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43190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43190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43190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43190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43190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43190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43190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43190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43190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43190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43190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43190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43190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43190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43190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43190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43190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43190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43190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43190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43190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43190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43190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43190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43190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43190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43190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43190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43190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43190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43190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43190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43190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43190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43190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43190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43190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43190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43190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43190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43190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43190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43190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43190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1019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43190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43190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43190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43190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1019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43190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43190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43190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43190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43190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43190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43190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43190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43190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43190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43190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43190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43190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43190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43190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43190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43190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43190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-3468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43190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43190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43190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43190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-3468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43190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-13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43190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43190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43190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43190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43190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43190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43190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43190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43190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43190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43190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43190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1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43190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-3480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43190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43190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43190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-3480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43190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43190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43190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43190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43190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43190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43190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43190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43190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43190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43190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43190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43190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43190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43190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43190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43190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43190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43190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43190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43190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43190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43190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25324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43190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43190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43190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43190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25324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43190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-13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43190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43190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43190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43190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43190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43190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43190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43190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43190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43190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43190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43190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1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43190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25312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43190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43190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43190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25312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43190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43190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43190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43190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43190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43190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43190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43190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43190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43190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43190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43190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43190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43190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43190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43190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43190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43190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43190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43190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43190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43190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989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>
        <f aca="true" t="shared" si="35" ref="C461:C524">endDate</f>
        <v>43190</v>
      </c>
      <c r="D461" s="2" t="s">
        <v>619</v>
      </c>
      <c r="E461" s="11">
        <v>1</v>
      </c>
      <c r="F461" s="2" t="s">
        <v>618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>
        <f t="shared" si="35"/>
        <v>43190</v>
      </c>
      <c r="D462" s="2" t="s">
        <v>622</v>
      </c>
      <c r="E462" s="11">
        <v>1</v>
      </c>
      <c r="F462" s="2" t="s">
        <v>621</v>
      </c>
      <c r="H462" s="2">
        <f>'Справка 6'!D12</f>
        <v>43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>
        <f t="shared" si="35"/>
        <v>43190</v>
      </c>
      <c r="D463" s="2" t="s">
        <v>625</v>
      </c>
      <c r="E463" s="11">
        <v>1</v>
      </c>
      <c r="F463" s="2" t="s">
        <v>624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>
        <f t="shared" si="35"/>
        <v>43190</v>
      </c>
      <c r="D464" s="2" t="s">
        <v>628</v>
      </c>
      <c r="E464" s="11">
        <v>1</v>
      </c>
      <c r="F464" s="2" t="s">
        <v>627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43190</v>
      </c>
      <c r="D465" s="2" t="s">
        <v>631</v>
      </c>
      <c r="E465" s="11">
        <v>1</v>
      </c>
      <c r="F465" s="2" t="s">
        <v>630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43190</v>
      </c>
      <c r="D466" s="2" t="s">
        <v>634</v>
      </c>
      <c r="E466" s="11">
        <v>1</v>
      </c>
      <c r="F466" s="2" t="s">
        <v>633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43190</v>
      </c>
      <c r="D467" s="2" t="s">
        <v>637</v>
      </c>
      <c r="E467" s="11">
        <v>1</v>
      </c>
      <c r="F467" s="2" t="s">
        <v>636</v>
      </c>
      <c r="H467" s="2">
        <f>'Справка 6'!D17</f>
        <v>97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43190</v>
      </c>
      <c r="D468" s="2" t="s">
        <v>640</v>
      </c>
      <c r="E468" s="11">
        <v>1</v>
      </c>
      <c r="F468" s="2" t="s">
        <v>639</v>
      </c>
      <c r="H468" s="2">
        <f>'Справка 6'!D18</f>
        <v>76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43190</v>
      </c>
      <c r="D469" s="2" t="s">
        <v>641</v>
      </c>
      <c r="E469" s="11">
        <v>1</v>
      </c>
      <c r="F469" s="2" t="s">
        <v>616</v>
      </c>
      <c r="H469" s="2">
        <f>'Справка 6'!D19</f>
        <v>234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43190</v>
      </c>
      <c r="D470" s="2" t="s">
        <v>644</v>
      </c>
      <c r="E470" s="11">
        <v>1</v>
      </c>
      <c r="F470" s="2" t="s">
        <v>643</v>
      </c>
      <c r="H470" s="2">
        <f>'Справка 6'!D20</f>
        <v>1758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43190</v>
      </c>
      <c r="D471" s="2" t="s">
        <v>647</v>
      </c>
      <c r="E471" s="11">
        <v>1</v>
      </c>
      <c r="F471" s="2" t="s">
        <v>646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43190</v>
      </c>
      <c r="D472" s="2" t="s">
        <v>651</v>
      </c>
      <c r="E472" s="11">
        <v>1</v>
      </c>
      <c r="F472" s="2" t="s">
        <v>650</v>
      </c>
      <c r="H472" s="2">
        <f>'Справка 6'!D23</f>
        <v>87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43190</v>
      </c>
      <c r="D473" s="2" t="s">
        <v>653</v>
      </c>
      <c r="E473" s="11">
        <v>1</v>
      </c>
      <c r="F473" s="2" t="s">
        <v>652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43190</v>
      </c>
      <c r="D474" s="2" t="s">
        <v>655</v>
      </c>
      <c r="E474" s="11">
        <v>1</v>
      </c>
      <c r="F474" s="2" t="s">
        <v>654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43190</v>
      </c>
      <c r="D475" s="2" t="s">
        <v>656</v>
      </c>
      <c r="E475" s="11">
        <v>1</v>
      </c>
      <c r="F475" s="2" t="s">
        <v>639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43190</v>
      </c>
      <c r="D476" s="2" t="s">
        <v>657</v>
      </c>
      <c r="E476" s="11">
        <v>1</v>
      </c>
      <c r="F476" s="2" t="s">
        <v>990</v>
      </c>
      <c r="H476" s="2">
        <f>'Справка 6'!D27</f>
        <v>128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43190</v>
      </c>
      <c r="D477" s="2" t="s">
        <v>661</v>
      </c>
      <c r="E477" s="11">
        <v>1</v>
      </c>
      <c r="F477" s="2" t="s">
        <v>660</v>
      </c>
      <c r="H477" s="2">
        <f>'Справка 6'!D29</f>
        <v>24402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43190</v>
      </c>
      <c r="D478" s="2" t="s">
        <v>662</v>
      </c>
      <c r="E478" s="11">
        <v>1</v>
      </c>
      <c r="F478" s="2" t="s">
        <v>139</v>
      </c>
      <c r="H478" s="2">
        <f>'Справка 6'!D30</f>
        <v>24399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43190</v>
      </c>
      <c r="D479" s="2" t="s">
        <v>663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43190</v>
      </c>
      <c r="D480" s="2" t="s">
        <v>664</v>
      </c>
      <c r="E480" s="11">
        <v>1</v>
      </c>
      <c r="F480" s="2" t="s">
        <v>145</v>
      </c>
      <c r="H480" s="2">
        <f>'Справка 6'!D32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43190</v>
      </c>
      <c r="D481" s="2" t="s">
        <v>665</v>
      </c>
      <c r="E481" s="11">
        <v>1</v>
      </c>
      <c r="F481" s="2" t="s">
        <v>147</v>
      </c>
      <c r="H481" s="2">
        <f>'Справка 6'!D33</f>
        <v>3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43190</v>
      </c>
      <c r="D482" s="2" t="s">
        <v>667</v>
      </c>
      <c r="E482" s="11">
        <v>1</v>
      </c>
      <c r="F482" s="2" t="s">
        <v>666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43190</v>
      </c>
      <c r="D483" s="2" t="s">
        <v>668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43190</v>
      </c>
      <c r="D484" s="2" t="s">
        <v>670</v>
      </c>
      <c r="E484" s="11">
        <v>1</v>
      </c>
      <c r="F484" s="2" t="s">
        <v>669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43190</v>
      </c>
      <c r="D485" s="2" t="s">
        <v>672</v>
      </c>
      <c r="E485" s="11">
        <v>1</v>
      </c>
      <c r="F485" s="2" t="s">
        <v>671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43190</v>
      </c>
      <c r="D486" s="2" t="s">
        <v>674</v>
      </c>
      <c r="E486" s="11">
        <v>1</v>
      </c>
      <c r="F486" s="2" t="s">
        <v>673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43190</v>
      </c>
      <c r="D487" s="2" t="s">
        <v>675</v>
      </c>
      <c r="E487" s="11">
        <v>1</v>
      </c>
      <c r="F487" s="2" t="s">
        <v>639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43190</v>
      </c>
      <c r="D488" s="2" t="s">
        <v>677</v>
      </c>
      <c r="E488" s="11">
        <v>1</v>
      </c>
      <c r="F488" s="2" t="s">
        <v>659</v>
      </c>
      <c r="H488" s="2">
        <f>'Справка 6'!D40</f>
        <v>24402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43190</v>
      </c>
      <c r="D489" s="2" t="s">
        <v>680</v>
      </c>
      <c r="E489" s="11">
        <v>1</v>
      </c>
      <c r="F489" s="2" t="s">
        <v>679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43190</v>
      </c>
      <c r="D490" s="2" t="s">
        <v>682</v>
      </c>
      <c r="E490" s="11">
        <v>1</v>
      </c>
      <c r="F490" s="2" t="s">
        <v>681</v>
      </c>
      <c r="H490" s="2">
        <f>'Справка 6'!D42</f>
        <v>26522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43190</v>
      </c>
      <c r="D491" s="2" t="s">
        <v>619</v>
      </c>
      <c r="E491" s="11">
        <v>2</v>
      </c>
      <c r="F491" s="2" t="s">
        <v>618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43190</v>
      </c>
      <c r="D492" s="2" t="s">
        <v>622</v>
      </c>
      <c r="E492" s="11">
        <v>2</v>
      </c>
      <c r="F492" s="2" t="s">
        <v>621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43190</v>
      </c>
      <c r="D493" s="2" t="s">
        <v>625</v>
      </c>
      <c r="E493" s="11">
        <v>2</v>
      </c>
      <c r="F493" s="2" t="s">
        <v>624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43190</v>
      </c>
      <c r="D494" s="2" t="s">
        <v>628</v>
      </c>
      <c r="E494" s="11">
        <v>2</v>
      </c>
      <c r="F494" s="2" t="s">
        <v>627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43190</v>
      </c>
      <c r="D495" s="2" t="s">
        <v>631</v>
      </c>
      <c r="E495" s="11">
        <v>2</v>
      </c>
      <c r="F495" s="2" t="s">
        <v>630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43190</v>
      </c>
      <c r="D496" s="2" t="s">
        <v>634</v>
      </c>
      <c r="E496" s="11">
        <v>2</v>
      </c>
      <c r="F496" s="2" t="s">
        <v>633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43190</v>
      </c>
      <c r="D497" s="2" t="s">
        <v>637</v>
      </c>
      <c r="E497" s="11">
        <v>2</v>
      </c>
      <c r="F497" s="2" t="s">
        <v>636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43190</v>
      </c>
      <c r="D498" s="2" t="s">
        <v>640</v>
      </c>
      <c r="E498" s="11">
        <v>2</v>
      </c>
      <c r="F498" s="2" t="s">
        <v>639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43190</v>
      </c>
      <c r="D499" s="2" t="s">
        <v>641</v>
      </c>
      <c r="E499" s="11">
        <v>2</v>
      </c>
      <c r="F499" s="2" t="s">
        <v>616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43190</v>
      </c>
      <c r="D500" s="2" t="s">
        <v>644</v>
      </c>
      <c r="E500" s="11">
        <v>2</v>
      </c>
      <c r="F500" s="2" t="s">
        <v>643</v>
      </c>
      <c r="H500" s="2">
        <f>'Справка 6'!E20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43190</v>
      </c>
      <c r="D501" s="2" t="s">
        <v>647</v>
      </c>
      <c r="E501" s="11">
        <v>2</v>
      </c>
      <c r="F501" s="2" t="s">
        <v>646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43190</v>
      </c>
      <c r="D502" s="2" t="s">
        <v>651</v>
      </c>
      <c r="E502" s="11">
        <v>2</v>
      </c>
      <c r="F502" s="2" t="s">
        <v>650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43190</v>
      </c>
      <c r="D503" s="2" t="s">
        <v>653</v>
      </c>
      <c r="E503" s="11">
        <v>2</v>
      </c>
      <c r="F503" s="2" t="s">
        <v>652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>
        <f t="shared" si="35"/>
        <v>43190</v>
      </c>
      <c r="D504" s="2" t="s">
        <v>655</v>
      </c>
      <c r="E504" s="11">
        <v>2</v>
      </c>
      <c r="F504" s="2" t="s">
        <v>654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>
        <f t="shared" si="35"/>
        <v>43190</v>
      </c>
      <c r="D505" s="2" t="s">
        <v>656</v>
      </c>
      <c r="E505" s="11">
        <v>2</v>
      </c>
      <c r="F505" s="2" t="s">
        <v>639</v>
      </c>
      <c r="H505" s="2">
        <f>'Справка 6'!E26</f>
        <v>0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>
        <f t="shared" si="35"/>
        <v>43190</v>
      </c>
      <c r="D506" s="2" t="s">
        <v>657</v>
      </c>
      <c r="E506" s="11">
        <v>2</v>
      </c>
      <c r="F506" s="2" t="s">
        <v>990</v>
      </c>
      <c r="H506" s="2">
        <f>'Справка 6'!E27</f>
        <v>0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>
        <f t="shared" si="35"/>
        <v>43190</v>
      </c>
      <c r="D507" s="2" t="s">
        <v>661</v>
      </c>
      <c r="E507" s="11">
        <v>2</v>
      </c>
      <c r="F507" s="2" t="s">
        <v>660</v>
      </c>
      <c r="H507" s="2">
        <f>'Справка 6'!E29</f>
        <v>0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>
        <f t="shared" si="35"/>
        <v>43190</v>
      </c>
      <c r="D508" s="2" t="s">
        <v>662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>
        <f t="shared" si="35"/>
        <v>43190</v>
      </c>
      <c r="D509" s="2" t="s">
        <v>663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>
        <f t="shared" si="35"/>
        <v>43190</v>
      </c>
      <c r="D510" s="2" t="s">
        <v>664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>
        <f t="shared" si="35"/>
        <v>43190</v>
      </c>
      <c r="D511" s="2" t="s">
        <v>665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>
        <f t="shared" si="35"/>
        <v>43190</v>
      </c>
      <c r="D512" s="2" t="s">
        <v>667</v>
      </c>
      <c r="E512" s="11">
        <v>2</v>
      </c>
      <c r="F512" s="2" t="s">
        <v>666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>
        <f t="shared" si="35"/>
        <v>43190</v>
      </c>
      <c r="D513" s="2" t="s">
        <v>668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>
        <f t="shared" si="35"/>
        <v>43190</v>
      </c>
      <c r="D514" s="2" t="s">
        <v>670</v>
      </c>
      <c r="E514" s="11">
        <v>2</v>
      </c>
      <c r="F514" s="2" t="s">
        <v>669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>
        <f t="shared" si="35"/>
        <v>43190</v>
      </c>
      <c r="D515" s="2" t="s">
        <v>672</v>
      </c>
      <c r="E515" s="11">
        <v>2</v>
      </c>
      <c r="F515" s="2" t="s">
        <v>671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>
        <f t="shared" si="35"/>
        <v>43190</v>
      </c>
      <c r="D516" s="2" t="s">
        <v>674</v>
      </c>
      <c r="E516" s="11">
        <v>2</v>
      </c>
      <c r="F516" s="2" t="s">
        <v>673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>
        <f t="shared" si="35"/>
        <v>43190</v>
      </c>
      <c r="D517" s="2" t="s">
        <v>675</v>
      </c>
      <c r="E517" s="11">
        <v>2</v>
      </c>
      <c r="F517" s="2" t="s">
        <v>639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>
        <f t="shared" si="35"/>
        <v>43190</v>
      </c>
      <c r="D518" s="2" t="s">
        <v>677</v>
      </c>
      <c r="E518" s="11">
        <v>2</v>
      </c>
      <c r="F518" s="2" t="s">
        <v>659</v>
      </c>
      <c r="H518" s="2">
        <f>'Справка 6'!E40</f>
        <v>0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>
        <f t="shared" si="35"/>
        <v>43190</v>
      </c>
      <c r="D519" s="2" t="s">
        <v>680</v>
      </c>
      <c r="E519" s="11">
        <v>2</v>
      </c>
      <c r="F519" s="2" t="s">
        <v>679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>
        <f t="shared" si="35"/>
        <v>43190</v>
      </c>
      <c r="D520" s="2" t="s">
        <v>682</v>
      </c>
      <c r="E520" s="11">
        <v>2</v>
      </c>
      <c r="F520" s="2" t="s">
        <v>681</v>
      </c>
      <c r="H520" s="2">
        <f>'Справка 6'!E42</f>
        <v>0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>
        <f t="shared" si="35"/>
        <v>43190</v>
      </c>
      <c r="D521" s="2" t="s">
        <v>619</v>
      </c>
      <c r="E521" s="11">
        <v>3</v>
      </c>
      <c r="F521" s="2" t="s">
        <v>618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>
        <f t="shared" si="35"/>
        <v>43190</v>
      </c>
      <c r="D522" s="2" t="s">
        <v>622</v>
      </c>
      <c r="E522" s="11">
        <v>3</v>
      </c>
      <c r="F522" s="2" t="s">
        <v>621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>
        <f t="shared" si="35"/>
        <v>43190</v>
      </c>
      <c r="D523" s="2" t="s">
        <v>625</v>
      </c>
      <c r="E523" s="11">
        <v>3</v>
      </c>
      <c r="F523" s="2" t="s">
        <v>624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>
        <f t="shared" si="35"/>
        <v>43190</v>
      </c>
      <c r="D524" s="2" t="s">
        <v>628</v>
      </c>
      <c r="E524" s="11">
        <v>3</v>
      </c>
      <c r="F524" s="2" t="s">
        <v>627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>
        <f aca="true" t="shared" si="38" ref="C525:C588">endDate</f>
        <v>43190</v>
      </c>
      <c r="D525" s="2" t="s">
        <v>631</v>
      </c>
      <c r="E525" s="11">
        <v>3</v>
      </c>
      <c r="F525" s="2" t="s">
        <v>630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>
        <f t="shared" si="38"/>
        <v>43190</v>
      </c>
      <c r="D526" s="2" t="s">
        <v>634</v>
      </c>
      <c r="E526" s="11">
        <v>3</v>
      </c>
      <c r="F526" s="2" t="s">
        <v>633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>
        <f t="shared" si="38"/>
        <v>43190</v>
      </c>
      <c r="D527" s="2" t="s">
        <v>637</v>
      </c>
      <c r="E527" s="11">
        <v>3</v>
      </c>
      <c r="F527" s="2" t="s">
        <v>636</v>
      </c>
      <c r="H527" s="2">
        <f>'Справка 6'!F17</f>
        <v>0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>
        <f t="shared" si="38"/>
        <v>43190</v>
      </c>
      <c r="D528" s="2" t="s">
        <v>640</v>
      </c>
      <c r="E528" s="11">
        <v>3</v>
      </c>
      <c r="F528" s="2" t="s">
        <v>639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>
        <f t="shared" si="38"/>
        <v>43190</v>
      </c>
      <c r="D529" s="2" t="s">
        <v>641</v>
      </c>
      <c r="E529" s="11">
        <v>3</v>
      </c>
      <c r="F529" s="2" t="s">
        <v>616</v>
      </c>
      <c r="H529" s="2">
        <f>'Справка 6'!F19</f>
        <v>0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>
        <f t="shared" si="38"/>
        <v>43190</v>
      </c>
      <c r="D530" s="2" t="s">
        <v>644</v>
      </c>
      <c r="E530" s="11">
        <v>3</v>
      </c>
      <c r="F530" s="2" t="s">
        <v>643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>
        <f t="shared" si="38"/>
        <v>43190</v>
      </c>
      <c r="D531" s="2" t="s">
        <v>647</v>
      </c>
      <c r="E531" s="11">
        <v>3</v>
      </c>
      <c r="F531" s="2" t="s">
        <v>646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>
        <f t="shared" si="38"/>
        <v>43190</v>
      </c>
      <c r="D532" s="2" t="s">
        <v>651</v>
      </c>
      <c r="E532" s="11">
        <v>3</v>
      </c>
      <c r="F532" s="2" t="s">
        <v>650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>
        <f t="shared" si="38"/>
        <v>43190</v>
      </c>
      <c r="D533" s="2" t="s">
        <v>653</v>
      </c>
      <c r="E533" s="11">
        <v>3</v>
      </c>
      <c r="F533" s="2" t="s">
        <v>652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>
        <f t="shared" si="38"/>
        <v>43190</v>
      </c>
      <c r="D534" s="2" t="s">
        <v>655</v>
      </c>
      <c r="E534" s="11">
        <v>3</v>
      </c>
      <c r="F534" s="2" t="s">
        <v>654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>
        <f t="shared" si="38"/>
        <v>43190</v>
      </c>
      <c r="D535" s="2" t="s">
        <v>656</v>
      </c>
      <c r="E535" s="11">
        <v>3</v>
      </c>
      <c r="F535" s="2" t="s">
        <v>639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>
        <f t="shared" si="38"/>
        <v>43190</v>
      </c>
      <c r="D536" s="2" t="s">
        <v>657</v>
      </c>
      <c r="E536" s="11">
        <v>3</v>
      </c>
      <c r="F536" s="2" t="s">
        <v>990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>
        <f t="shared" si="38"/>
        <v>43190</v>
      </c>
      <c r="D537" s="2" t="s">
        <v>661</v>
      </c>
      <c r="E537" s="11">
        <v>3</v>
      </c>
      <c r="F537" s="2" t="s">
        <v>660</v>
      </c>
      <c r="H537" s="2">
        <f>'Справка 6'!F29</f>
        <v>0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>
        <f t="shared" si="38"/>
        <v>43190</v>
      </c>
      <c r="D538" s="2" t="s">
        <v>662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>
        <f t="shared" si="38"/>
        <v>43190</v>
      </c>
      <c r="D539" s="2" t="s">
        <v>663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>
        <f t="shared" si="38"/>
        <v>43190</v>
      </c>
      <c r="D540" s="2" t="s">
        <v>664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>
        <f t="shared" si="38"/>
        <v>43190</v>
      </c>
      <c r="D541" s="2" t="s">
        <v>665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>
        <f t="shared" si="38"/>
        <v>43190</v>
      </c>
      <c r="D542" s="2" t="s">
        <v>667</v>
      </c>
      <c r="E542" s="11">
        <v>3</v>
      </c>
      <c r="F542" s="2" t="s">
        <v>666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>
        <f t="shared" si="38"/>
        <v>43190</v>
      </c>
      <c r="D543" s="2" t="s">
        <v>668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>
        <f t="shared" si="38"/>
        <v>43190</v>
      </c>
      <c r="D544" s="2" t="s">
        <v>670</v>
      </c>
      <c r="E544" s="11">
        <v>3</v>
      </c>
      <c r="F544" s="2" t="s">
        <v>669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>
        <f t="shared" si="38"/>
        <v>43190</v>
      </c>
      <c r="D545" s="2" t="s">
        <v>672</v>
      </c>
      <c r="E545" s="11">
        <v>3</v>
      </c>
      <c r="F545" s="2" t="s">
        <v>671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>
        <f t="shared" si="38"/>
        <v>43190</v>
      </c>
      <c r="D546" s="2" t="s">
        <v>674</v>
      </c>
      <c r="E546" s="11">
        <v>3</v>
      </c>
      <c r="F546" s="2" t="s">
        <v>673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>
        <f t="shared" si="38"/>
        <v>43190</v>
      </c>
      <c r="D547" s="2" t="s">
        <v>675</v>
      </c>
      <c r="E547" s="11">
        <v>3</v>
      </c>
      <c r="F547" s="2" t="s">
        <v>639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>
        <f t="shared" si="38"/>
        <v>43190</v>
      </c>
      <c r="D548" s="2" t="s">
        <v>677</v>
      </c>
      <c r="E548" s="11">
        <v>3</v>
      </c>
      <c r="F548" s="2" t="s">
        <v>659</v>
      </c>
      <c r="H548" s="2">
        <f>'Справка 6'!F40</f>
        <v>0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>
        <f t="shared" si="38"/>
        <v>43190</v>
      </c>
      <c r="D549" s="2" t="s">
        <v>680</v>
      </c>
      <c r="E549" s="11">
        <v>3</v>
      </c>
      <c r="F549" s="2" t="s">
        <v>679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>
        <f t="shared" si="38"/>
        <v>43190</v>
      </c>
      <c r="D550" s="2" t="s">
        <v>682</v>
      </c>
      <c r="E550" s="11">
        <v>3</v>
      </c>
      <c r="F550" s="2" t="s">
        <v>681</v>
      </c>
      <c r="H550" s="2">
        <f>'Справка 6'!F42</f>
        <v>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>
        <f t="shared" si="38"/>
        <v>43190</v>
      </c>
      <c r="D551" s="2" t="s">
        <v>619</v>
      </c>
      <c r="E551" s="11">
        <v>4</v>
      </c>
      <c r="F551" s="2" t="s">
        <v>618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>
        <f t="shared" si="38"/>
        <v>43190</v>
      </c>
      <c r="D552" s="2" t="s">
        <v>622</v>
      </c>
      <c r="E552" s="11">
        <v>4</v>
      </c>
      <c r="F552" s="2" t="s">
        <v>621</v>
      </c>
      <c r="H552" s="2">
        <f>'Справка 6'!G12</f>
        <v>43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>
        <f t="shared" si="38"/>
        <v>43190</v>
      </c>
      <c r="D553" s="2" t="s">
        <v>625</v>
      </c>
      <c r="E553" s="11">
        <v>4</v>
      </c>
      <c r="F553" s="2" t="s">
        <v>624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>
        <f t="shared" si="38"/>
        <v>43190</v>
      </c>
      <c r="D554" s="2" t="s">
        <v>628</v>
      </c>
      <c r="E554" s="11">
        <v>4</v>
      </c>
      <c r="F554" s="2" t="s">
        <v>627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>
        <f t="shared" si="38"/>
        <v>43190</v>
      </c>
      <c r="D555" s="2" t="s">
        <v>631</v>
      </c>
      <c r="E555" s="11">
        <v>4</v>
      </c>
      <c r="F555" s="2" t="s">
        <v>630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>
        <f t="shared" si="38"/>
        <v>43190</v>
      </c>
      <c r="D556" s="2" t="s">
        <v>634</v>
      </c>
      <c r="E556" s="11">
        <v>4</v>
      </c>
      <c r="F556" s="2" t="s">
        <v>633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>
        <f t="shared" si="38"/>
        <v>43190</v>
      </c>
      <c r="D557" s="2" t="s">
        <v>637</v>
      </c>
      <c r="E557" s="11">
        <v>4</v>
      </c>
      <c r="F557" s="2" t="s">
        <v>636</v>
      </c>
      <c r="H557" s="2">
        <f>'Справка 6'!G17</f>
        <v>97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>
        <f t="shared" si="38"/>
        <v>43190</v>
      </c>
      <c r="D558" s="2" t="s">
        <v>640</v>
      </c>
      <c r="E558" s="11">
        <v>4</v>
      </c>
      <c r="F558" s="2" t="s">
        <v>639</v>
      </c>
      <c r="H558" s="2">
        <f>'Справка 6'!G18</f>
        <v>76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>
        <f t="shared" si="38"/>
        <v>43190</v>
      </c>
      <c r="D559" s="2" t="s">
        <v>641</v>
      </c>
      <c r="E559" s="11">
        <v>4</v>
      </c>
      <c r="F559" s="2" t="s">
        <v>616</v>
      </c>
      <c r="H559" s="2">
        <f>'Справка 6'!G19</f>
        <v>234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>
        <f t="shared" si="38"/>
        <v>43190</v>
      </c>
      <c r="D560" s="2" t="s">
        <v>644</v>
      </c>
      <c r="E560" s="11">
        <v>4</v>
      </c>
      <c r="F560" s="2" t="s">
        <v>643</v>
      </c>
      <c r="H560" s="2">
        <f>'Справка 6'!G20</f>
        <v>1758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>
        <f t="shared" si="38"/>
        <v>43190</v>
      </c>
      <c r="D561" s="2" t="s">
        <v>647</v>
      </c>
      <c r="E561" s="11">
        <v>4</v>
      </c>
      <c r="F561" s="2" t="s">
        <v>646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>
        <f t="shared" si="38"/>
        <v>43190</v>
      </c>
      <c r="D562" s="2" t="s">
        <v>651</v>
      </c>
      <c r="E562" s="11">
        <v>4</v>
      </c>
      <c r="F562" s="2" t="s">
        <v>650</v>
      </c>
      <c r="H562" s="2">
        <f>'Справка 6'!G23</f>
        <v>87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>
        <f t="shared" si="38"/>
        <v>43190</v>
      </c>
      <c r="D563" s="2" t="s">
        <v>653</v>
      </c>
      <c r="E563" s="11">
        <v>4</v>
      </c>
      <c r="F563" s="2" t="s">
        <v>652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>
        <f t="shared" si="38"/>
        <v>43190</v>
      </c>
      <c r="D564" s="2" t="s">
        <v>655</v>
      </c>
      <c r="E564" s="11">
        <v>4</v>
      </c>
      <c r="F564" s="2" t="s">
        <v>654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>
        <f t="shared" si="38"/>
        <v>43190</v>
      </c>
      <c r="D565" s="2" t="s">
        <v>656</v>
      </c>
      <c r="E565" s="11">
        <v>4</v>
      </c>
      <c r="F565" s="2" t="s">
        <v>639</v>
      </c>
      <c r="H565" s="2">
        <f>'Справка 6'!G26</f>
        <v>37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>
        <f t="shared" si="38"/>
        <v>43190</v>
      </c>
      <c r="D566" s="2" t="s">
        <v>657</v>
      </c>
      <c r="E566" s="11">
        <v>4</v>
      </c>
      <c r="F566" s="2" t="s">
        <v>990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>
        <f t="shared" si="38"/>
        <v>43190</v>
      </c>
      <c r="D567" s="2" t="s">
        <v>661</v>
      </c>
      <c r="E567" s="11">
        <v>4</v>
      </c>
      <c r="F567" s="2" t="s">
        <v>660</v>
      </c>
      <c r="H567" s="2">
        <f>'Справка 6'!G29</f>
        <v>24402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>
        <f t="shared" si="38"/>
        <v>43190</v>
      </c>
      <c r="D568" s="2" t="s">
        <v>662</v>
      </c>
      <c r="E568" s="11">
        <v>4</v>
      </c>
      <c r="F568" s="2" t="s">
        <v>139</v>
      </c>
      <c r="H568" s="2">
        <f>'Справка 6'!G30</f>
        <v>24399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>
        <f t="shared" si="38"/>
        <v>43190</v>
      </c>
      <c r="D569" s="2" t="s">
        <v>663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>
        <f t="shared" si="38"/>
        <v>43190</v>
      </c>
      <c r="D570" s="2" t="s">
        <v>664</v>
      </c>
      <c r="E570" s="11">
        <v>4</v>
      </c>
      <c r="F570" s="2" t="s">
        <v>145</v>
      </c>
      <c r="H570" s="2">
        <f>'Справка 6'!G32</f>
        <v>0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>
        <f t="shared" si="38"/>
        <v>43190</v>
      </c>
      <c r="D571" s="2" t="s">
        <v>665</v>
      </c>
      <c r="E571" s="11">
        <v>4</v>
      </c>
      <c r="F571" s="2" t="s">
        <v>147</v>
      </c>
      <c r="H571" s="2">
        <f>'Справка 6'!G33</f>
        <v>3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>
        <f t="shared" si="38"/>
        <v>43190</v>
      </c>
      <c r="D572" s="2" t="s">
        <v>667</v>
      </c>
      <c r="E572" s="11">
        <v>4</v>
      </c>
      <c r="F572" s="2" t="s">
        <v>666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>
        <f t="shared" si="38"/>
        <v>43190</v>
      </c>
      <c r="D573" s="2" t="s">
        <v>668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>
        <f t="shared" si="38"/>
        <v>43190</v>
      </c>
      <c r="D574" s="2" t="s">
        <v>670</v>
      </c>
      <c r="E574" s="11">
        <v>4</v>
      </c>
      <c r="F574" s="2" t="s">
        <v>669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>
        <f t="shared" si="38"/>
        <v>43190</v>
      </c>
      <c r="D575" s="2" t="s">
        <v>672</v>
      </c>
      <c r="E575" s="11">
        <v>4</v>
      </c>
      <c r="F575" s="2" t="s">
        <v>671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>
        <f t="shared" si="38"/>
        <v>43190</v>
      </c>
      <c r="D576" s="2" t="s">
        <v>674</v>
      </c>
      <c r="E576" s="11">
        <v>4</v>
      </c>
      <c r="F576" s="2" t="s">
        <v>673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>
        <f t="shared" si="38"/>
        <v>43190</v>
      </c>
      <c r="D577" s="2" t="s">
        <v>675</v>
      </c>
      <c r="E577" s="11">
        <v>4</v>
      </c>
      <c r="F577" s="2" t="s">
        <v>639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>
        <f t="shared" si="38"/>
        <v>43190</v>
      </c>
      <c r="D578" s="2" t="s">
        <v>677</v>
      </c>
      <c r="E578" s="11">
        <v>4</v>
      </c>
      <c r="F578" s="2" t="s">
        <v>659</v>
      </c>
      <c r="H578" s="2">
        <f>'Справка 6'!G40</f>
        <v>24402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>
        <f t="shared" si="38"/>
        <v>43190</v>
      </c>
      <c r="D579" s="2" t="s">
        <v>680</v>
      </c>
      <c r="E579" s="11">
        <v>4</v>
      </c>
      <c r="F579" s="2" t="s">
        <v>679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>
        <f t="shared" si="38"/>
        <v>43190</v>
      </c>
      <c r="D580" s="2" t="s">
        <v>682</v>
      </c>
      <c r="E580" s="11">
        <v>4</v>
      </c>
      <c r="F580" s="2" t="s">
        <v>681</v>
      </c>
      <c r="H580" s="2">
        <f>'Справка 6'!G42</f>
        <v>26522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>
        <f t="shared" si="38"/>
        <v>43190</v>
      </c>
      <c r="D581" s="2" t="s">
        <v>619</v>
      </c>
      <c r="E581" s="11">
        <v>5</v>
      </c>
      <c r="F581" s="2" t="s">
        <v>618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>
        <f t="shared" si="38"/>
        <v>43190</v>
      </c>
      <c r="D582" s="2" t="s">
        <v>622</v>
      </c>
      <c r="E582" s="11">
        <v>5</v>
      </c>
      <c r="F582" s="2" t="s">
        <v>621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>
        <f t="shared" si="38"/>
        <v>43190</v>
      </c>
      <c r="D583" s="2" t="s">
        <v>625</v>
      </c>
      <c r="E583" s="11">
        <v>5</v>
      </c>
      <c r="F583" s="2" t="s">
        <v>624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>
        <f t="shared" si="38"/>
        <v>43190</v>
      </c>
      <c r="D584" s="2" t="s">
        <v>628</v>
      </c>
      <c r="E584" s="11">
        <v>5</v>
      </c>
      <c r="F584" s="2" t="s">
        <v>627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>
        <f t="shared" si="38"/>
        <v>43190</v>
      </c>
      <c r="D585" s="2" t="s">
        <v>631</v>
      </c>
      <c r="E585" s="11">
        <v>5</v>
      </c>
      <c r="F585" s="2" t="s">
        <v>630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>
        <f t="shared" si="38"/>
        <v>43190</v>
      </c>
      <c r="D586" s="2" t="s">
        <v>634</v>
      </c>
      <c r="E586" s="11">
        <v>5</v>
      </c>
      <c r="F586" s="2" t="s">
        <v>633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>
        <f t="shared" si="38"/>
        <v>43190</v>
      </c>
      <c r="D587" s="2" t="s">
        <v>637</v>
      </c>
      <c r="E587" s="11">
        <v>5</v>
      </c>
      <c r="F587" s="2" t="s">
        <v>636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>
        <f t="shared" si="38"/>
        <v>43190</v>
      </c>
      <c r="D588" s="2" t="s">
        <v>640</v>
      </c>
      <c r="E588" s="11">
        <v>5</v>
      </c>
      <c r="F588" s="2" t="s">
        <v>639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>
        <f aca="true" t="shared" si="41" ref="C589:C652">endDate</f>
        <v>43190</v>
      </c>
      <c r="D589" s="2" t="s">
        <v>641</v>
      </c>
      <c r="E589" s="11">
        <v>5</v>
      </c>
      <c r="F589" s="2" t="s">
        <v>616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>
        <f t="shared" si="41"/>
        <v>43190</v>
      </c>
      <c r="D590" s="2" t="s">
        <v>644</v>
      </c>
      <c r="E590" s="11">
        <v>5</v>
      </c>
      <c r="F590" s="2" t="s">
        <v>643</v>
      </c>
      <c r="H590" s="2">
        <f>'Справка 6'!H20</f>
        <v>0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>
        <f t="shared" si="41"/>
        <v>43190</v>
      </c>
      <c r="D591" s="2" t="s">
        <v>647</v>
      </c>
      <c r="E591" s="11">
        <v>5</v>
      </c>
      <c r="F591" s="2" t="s">
        <v>646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>
        <f t="shared" si="41"/>
        <v>43190</v>
      </c>
      <c r="D592" s="2" t="s">
        <v>651</v>
      </c>
      <c r="E592" s="11">
        <v>5</v>
      </c>
      <c r="F592" s="2" t="s">
        <v>650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>
        <f t="shared" si="41"/>
        <v>43190</v>
      </c>
      <c r="D593" s="2" t="s">
        <v>653</v>
      </c>
      <c r="E593" s="11">
        <v>5</v>
      </c>
      <c r="F593" s="2" t="s">
        <v>652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>
        <f t="shared" si="41"/>
        <v>43190</v>
      </c>
      <c r="D594" s="2" t="s">
        <v>655</v>
      </c>
      <c r="E594" s="11">
        <v>5</v>
      </c>
      <c r="F594" s="2" t="s">
        <v>654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>
        <f t="shared" si="41"/>
        <v>43190</v>
      </c>
      <c r="D595" s="2" t="s">
        <v>656</v>
      </c>
      <c r="E595" s="11">
        <v>5</v>
      </c>
      <c r="F595" s="2" t="s">
        <v>639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>
        <f t="shared" si="41"/>
        <v>43190</v>
      </c>
      <c r="D596" s="2" t="s">
        <v>657</v>
      </c>
      <c r="E596" s="11">
        <v>5</v>
      </c>
      <c r="F596" s="2" t="s">
        <v>990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>
        <f t="shared" si="41"/>
        <v>43190</v>
      </c>
      <c r="D597" s="2" t="s">
        <v>661</v>
      </c>
      <c r="E597" s="11">
        <v>5</v>
      </c>
      <c r="F597" s="2" t="s">
        <v>660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>
        <f t="shared" si="41"/>
        <v>43190</v>
      </c>
      <c r="D598" s="2" t="s">
        <v>662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>
        <f t="shared" si="41"/>
        <v>43190</v>
      </c>
      <c r="D599" s="2" t="s">
        <v>663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>
        <f t="shared" si="41"/>
        <v>43190</v>
      </c>
      <c r="D600" s="2" t="s">
        <v>664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>
        <f t="shared" si="41"/>
        <v>43190</v>
      </c>
      <c r="D601" s="2" t="s">
        <v>665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>
        <f t="shared" si="41"/>
        <v>43190</v>
      </c>
      <c r="D602" s="2" t="s">
        <v>667</v>
      </c>
      <c r="E602" s="11">
        <v>5</v>
      </c>
      <c r="F602" s="2" t="s">
        <v>666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>
        <f t="shared" si="41"/>
        <v>43190</v>
      </c>
      <c r="D603" s="2" t="s">
        <v>668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>
        <f t="shared" si="41"/>
        <v>43190</v>
      </c>
      <c r="D604" s="2" t="s">
        <v>670</v>
      </c>
      <c r="E604" s="11">
        <v>5</v>
      </c>
      <c r="F604" s="2" t="s">
        <v>669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>
        <f t="shared" si="41"/>
        <v>43190</v>
      </c>
      <c r="D605" s="2" t="s">
        <v>672</v>
      </c>
      <c r="E605" s="11">
        <v>5</v>
      </c>
      <c r="F605" s="2" t="s">
        <v>671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>
        <f t="shared" si="41"/>
        <v>43190</v>
      </c>
      <c r="D606" s="2" t="s">
        <v>674</v>
      </c>
      <c r="E606" s="11">
        <v>5</v>
      </c>
      <c r="F606" s="2" t="s">
        <v>673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>
        <f t="shared" si="41"/>
        <v>43190</v>
      </c>
      <c r="D607" s="2" t="s">
        <v>675</v>
      </c>
      <c r="E607" s="11">
        <v>5</v>
      </c>
      <c r="F607" s="2" t="s">
        <v>639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>
        <f t="shared" si="41"/>
        <v>43190</v>
      </c>
      <c r="D608" s="2" t="s">
        <v>677</v>
      </c>
      <c r="E608" s="11">
        <v>5</v>
      </c>
      <c r="F608" s="2" t="s">
        <v>659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>
        <f t="shared" si="41"/>
        <v>43190</v>
      </c>
      <c r="D609" s="2" t="s">
        <v>680</v>
      </c>
      <c r="E609" s="11">
        <v>5</v>
      </c>
      <c r="F609" s="2" t="s">
        <v>679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>
        <f t="shared" si="41"/>
        <v>43190</v>
      </c>
      <c r="D610" s="2" t="s">
        <v>682</v>
      </c>
      <c r="E610" s="11">
        <v>5</v>
      </c>
      <c r="F610" s="2" t="s">
        <v>681</v>
      </c>
      <c r="H610" s="2">
        <f>'Справка 6'!H42</f>
        <v>0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>
        <f t="shared" si="41"/>
        <v>43190</v>
      </c>
      <c r="D611" s="2" t="s">
        <v>619</v>
      </c>
      <c r="E611" s="11">
        <v>6</v>
      </c>
      <c r="F611" s="2" t="s">
        <v>618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>
        <f t="shared" si="41"/>
        <v>43190</v>
      </c>
      <c r="D612" s="2" t="s">
        <v>622</v>
      </c>
      <c r="E612" s="11">
        <v>6</v>
      </c>
      <c r="F612" s="2" t="s">
        <v>621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>
        <f t="shared" si="41"/>
        <v>43190</v>
      </c>
      <c r="D613" s="2" t="s">
        <v>625</v>
      </c>
      <c r="E613" s="11">
        <v>6</v>
      </c>
      <c r="F613" s="2" t="s">
        <v>624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>
        <f t="shared" si="41"/>
        <v>43190</v>
      </c>
      <c r="D614" s="2" t="s">
        <v>628</v>
      </c>
      <c r="E614" s="11">
        <v>6</v>
      </c>
      <c r="F614" s="2" t="s">
        <v>627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>
        <f t="shared" si="41"/>
        <v>43190</v>
      </c>
      <c r="D615" s="2" t="s">
        <v>631</v>
      </c>
      <c r="E615" s="11">
        <v>6</v>
      </c>
      <c r="F615" s="2" t="s">
        <v>630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>
        <f t="shared" si="41"/>
        <v>43190</v>
      </c>
      <c r="D616" s="2" t="s">
        <v>634</v>
      </c>
      <c r="E616" s="11">
        <v>6</v>
      </c>
      <c r="F616" s="2" t="s">
        <v>633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>
        <f t="shared" si="41"/>
        <v>43190</v>
      </c>
      <c r="D617" s="2" t="s">
        <v>637</v>
      </c>
      <c r="E617" s="11">
        <v>6</v>
      </c>
      <c r="F617" s="2" t="s">
        <v>636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>
        <f t="shared" si="41"/>
        <v>43190</v>
      </c>
      <c r="D618" s="2" t="s">
        <v>640</v>
      </c>
      <c r="E618" s="11">
        <v>6</v>
      </c>
      <c r="F618" s="2" t="s">
        <v>639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>
        <f t="shared" si="41"/>
        <v>43190</v>
      </c>
      <c r="D619" s="2" t="s">
        <v>641</v>
      </c>
      <c r="E619" s="11">
        <v>6</v>
      </c>
      <c r="F619" s="2" t="s">
        <v>616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>
        <f t="shared" si="41"/>
        <v>43190</v>
      </c>
      <c r="D620" s="2" t="s">
        <v>644</v>
      </c>
      <c r="E620" s="11">
        <v>6</v>
      </c>
      <c r="F620" s="2" t="s">
        <v>643</v>
      </c>
      <c r="H620" s="2">
        <f>'Справка 6'!I20</f>
        <v>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>
        <f t="shared" si="41"/>
        <v>43190</v>
      </c>
      <c r="D621" s="2" t="s">
        <v>647</v>
      </c>
      <c r="E621" s="11">
        <v>6</v>
      </c>
      <c r="F621" s="2" t="s">
        <v>646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>
        <f t="shared" si="41"/>
        <v>43190</v>
      </c>
      <c r="D622" s="2" t="s">
        <v>651</v>
      </c>
      <c r="E622" s="11">
        <v>6</v>
      </c>
      <c r="F622" s="2" t="s">
        <v>650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>
        <f t="shared" si="41"/>
        <v>43190</v>
      </c>
      <c r="D623" s="2" t="s">
        <v>653</v>
      </c>
      <c r="E623" s="11">
        <v>6</v>
      </c>
      <c r="F623" s="2" t="s">
        <v>652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>
        <f t="shared" si="41"/>
        <v>43190</v>
      </c>
      <c r="D624" s="2" t="s">
        <v>655</v>
      </c>
      <c r="E624" s="11">
        <v>6</v>
      </c>
      <c r="F624" s="2" t="s">
        <v>654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>
        <f t="shared" si="41"/>
        <v>43190</v>
      </c>
      <c r="D625" s="2" t="s">
        <v>656</v>
      </c>
      <c r="E625" s="11">
        <v>6</v>
      </c>
      <c r="F625" s="2" t="s">
        <v>639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>
        <f t="shared" si="41"/>
        <v>43190</v>
      </c>
      <c r="D626" s="2" t="s">
        <v>657</v>
      </c>
      <c r="E626" s="11">
        <v>6</v>
      </c>
      <c r="F626" s="2" t="s">
        <v>990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>
        <f t="shared" si="41"/>
        <v>43190</v>
      </c>
      <c r="D627" s="2" t="s">
        <v>661</v>
      </c>
      <c r="E627" s="11">
        <v>6</v>
      </c>
      <c r="F627" s="2" t="s">
        <v>660</v>
      </c>
      <c r="H627" s="2">
        <f>'Справка 6'!I29</f>
        <v>0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>
        <f t="shared" si="41"/>
        <v>43190</v>
      </c>
      <c r="D628" s="2" t="s">
        <v>662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>
        <f t="shared" si="41"/>
        <v>43190</v>
      </c>
      <c r="D629" s="2" t="s">
        <v>663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>
        <f t="shared" si="41"/>
        <v>43190</v>
      </c>
      <c r="D630" s="2" t="s">
        <v>664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>
        <f t="shared" si="41"/>
        <v>43190</v>
      </c>
      <c r="D631" s="2" t="s">
        <v>665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>
        <f t="shared" si="41"/>
        <v>43190</v>
      </c>
      <c r="D632" s="2" t="s">
        <v>667</v>
      </c>
      <c r="E632" s="11">
        <v>6</v>
      </c>
      <c r="F632" s="2" t="s">
        <v>666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>
        <f t="shared" si="41"/>
        <v>43190</v>
      </c>
      <c r="D633" s="2" t="s">
        <v>668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>
        <f t="shared" si="41"/>
        <v>43190</v>
      </c>
      <c r="D634" s="2" t="s">
        <v>670</v>
      </c>
      <c r="E634" s="11">
        <v>6</v>
      </c>
      <c r="F634" s="2" t="s">
        <v>669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>
        <f t="shared" si="41"/>
        <v>43190</v>
      </c>
      <c r="D635" s="2" t="s">
        <v>672</v>
      </c>
      <c r="E635" s="11">
        <v>6</v>
      </c>
      <c r="F635" s="2" t="s">
        <v>671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>
        <f t="shared" si="41"/>
        <v>43190</v>
      </c>
      <c r="D636" s="2" t="s">
        <v>674</v>
      </c>
      <c r="E636" s="11">
        <v>6</v>
      </c>
      <c r="F636" s="2" t="s">
        <v>673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>
        <f t="shared" si="41"/>
        <v>43190</v>
      </c>
      <c r="D637" s="2" t="s">
        <v>675</v>
      </c>
      <c r="E637" s="11">
        <v>6</v>
      </c>
      <c r="F637" s="2" t="s">
        <v>639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>
        <f t="shared" si="41"/>
        <v>43190</v>
      </c>
      <c r="D638" s="2" t="s">
        <v>677</v>
      </c>
      <c r="E638" s="11">
        <v>6</v>
      </c>
      <c r="F638" s="2" t="s">
        <v>659</v>
      </c>
      <c r="H638" s="2">
        <f>'Справка 6'!I40</f>
        <v>0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>
        <f t="shared" si="41"/>
        <v>43190</v>
      </c>
      <c r="D639" s="2" t="s">
        <v>680</v>
      </c>
      <c r="E639" s="11">
        <v>6</v>
      </c>
      <c r="F639" s="2" t="s">
        <v>679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>
        <f t="shared" si="41"/>
        <v>43190</v>
      </c>
      <c r="D640" s="2" t="s">
        <v>682</v>
      </c>
      <c r="E640" s="11">
        <v>6</v>
      </c>
      <c r="F640" s="2" t="s">
        <v>681</v>
      </c>
      <c r="H640" s="2">
        <f>'Справка 6'!I42</f>
        <v>0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>
        <f t="shared" si="41"/>
        <v>43190</v>
      </c>
      <c r="D641" s="2" t="s">
        <v>619</v>
      </c>
      <c r="E641" s="11">
        <v>7</v>
      </c>
      <c r="F641" s="2" t="s">
        <v>618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>
        <f t="shared" si="41"/>
        <v>43190</v>
      </c>
      <c r="D642" s="2" t="s">
        <v>622</v>
      </c>
      <c r="E642" s="11">
        <v>7</v>
      </c>
      <c r="F642" s="2" t="s">
        <v>621</v>
      </c>
      <c r="H642" s="2">
        <f>'Справка 6'!J12</f>
        <v>43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>
        <f t="shared" si="41"/>
        <v>43190</v>
      </c>
      <c r="D643" s="2" t="s">
        <v>625</v>
      </c>
      <c r="E643" s="11">
        <v>7</v>
      </c>
      <c r="F643" s="2" t="s">
        <v>624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>
        <f t="shared" si="41"/>
        <v>43190</v>
      </c>
      <c r="D644" s="2" t="s">
        <v>628</v>
      </c>
      <c r="E644" s="11">
        <v>7</v>
      </c>
      <c r="F644" s="2" t="s">
        <v>627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>
        <f t="shared" si="41"/>
        <v>43190</v>
      </c>
      <c r="D645" s="2" t="s">
        <v>631</v>
      </c>
      <c r="E645" s="11">
        <v>7</v>
      </c>
      <c r="F645" s="2" t="s">
        <v>630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>
        <f t="shared" si="41"/>
        <v>43190</v>
      </c>
      <c r="D646" s="2" t="s">
        <v>634</v>
      </c>
      <c r="E646" s="11">
        <v>7</v>
      </c>
      <c r="F646" s="2" t="s">
        <v>633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>
        <f t="shared" si="41"/>
        <v>43190</v>
      </c>
      <c r="D647" s="2" t="s">
        <v>637</v>
      </c>
      <c r="E647" s="11">
        <v>7</v>
      </c>
      <c r="F647" s="2" t="s">
        <v>636</v>
      </c>
      <c r="H647" s="2">
        <f>'Справка 6'!J17</f>
        <v>97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>
        <f t="shared" si="41"/>
        <v>43190</v>
      </c>
      <c r="D648" s="2" t="s">
        <v>640</v>
      </c>
      <c r="E648" s="11">
        <v>7</v>
      </c>
      <c r="F648" s="2" t="s">
        <v>639</v>
      </c>
      <c r="H648" s="2">
        <f>'Справка 6'!J18</f>
        <v>76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>
        <f t="shared" si="41"/>
        <v>43190</v>
      </c>
      <c r="D649" s="2" t="s">
        <v>641</v>
      </c>
      <c r="E649" s="11">
        <v>7</v>
      </c>
      <c r="F649" s="2" t="s">
        <v>616</v>
      </c>
      <c r="H649" s="2">
        <f>'Справка 6'!J19</f>
        <v>234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>
        <f t="shared" si="41"/>
        <v>43190</v>
      </c>
      <c r="D650" s="2" t="s">
        <v>644</v>
      </c>
      <c r="E650" s="11">
        <v>7</v>
      </c>
      <c r="F650" s="2" t="s">
        <v>643</v>
      </c>
      <c r="H650" s="2">
        <f>'Справка 6'!J20</f>
        <v>1758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>
        <f t="shared" si="41"/>
        <v>43190</v>
      </c>
      <c r="D651" s="2" t="s">
        <v>647</v>
      </c>
      <c r="E651" s="11">
        <v>7</v>
      </c>
      <c r="F651" s="2" t="s">
        <v>646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>
        <f t="shared" si="41"/>
        <v>43190</v>
      </c>
      <c r="D652" s="2" t="s">
        <v>651</v>
      </c>
      <c r="E652" s="11">
        <v>7</v>
      </c>
      <c r="F652" s="2" t="s">
        <v>650</v>
      </c>
      <c r="H652" s="2">
        <f>'Справка 6'!J23</f>
        <v>87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>
        <f aca="true" t="shared" si="44" ref="C653:C716">endDate</f>
        <v>43190</v>
      </c>
      <c r="D653" s="2" t="s">
        <v>653</v>
      </c>
      <c r="E653" s="11">
        <v>7</v>
      </c>
      <c r="F653" s="2" t="s">
        <v>652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>
        <f t="shared" si="44"/>
        <v>43190</v>
      </c>
      <c r="D654" s="2" t="s">
        <v>655</v>
      </c>
      <c r="E654" s="11">
        <v>7</v>
      </c>
      <c r="F654" s="2" t="s">
        <v>654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>
        <f t="shared" si="44"/>
        <v>43190</v>
      </c>
      <c r="D655" s="2" t="s">
        <v>656</v>
      </c>
      <c r="E655" s="11">
        <v>7</v>
      </c>
      <c r="F655" s="2" t="s">
        <v>639</v>
      </c>
      <c r="H655" s="2">
        <f>'Справка 6'!J26</f>
        <v>37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>
        <f t="shared" si="44"/>
        <v>43190</v>
      </c>
      <c r="D656" s="2" t="s">
        <v>657</v>
      </c>
      <c r="E656" s="11">
        <v>7</v>
      </c>
      <c r="F656" s="2" t="s">
        <v>990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>
        <f t="shared" si="44"/>
        <v>43190</v>
      </c>
      <c r="D657" s="2" t="s">
        <v>661</v>
      </c>
      <c r="E657" s="11">
        <v>7</v>
      </c>
      <c r="F657" s="2" t="s">
        <v>660</v>
      </c>
      <c r="H657" s="2">
        <f>'Справка 6'!J29</f>
        <v>24402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>
        <f t="shared" si="44"/>
        <v>43190</v>
      </c>
      <c r="D658" s="2" t="s">
        <v>662</v>
      </c>
      <c r="E658" s="11">
        <v>7</v>
      </c>
      <c r="F658" s="2" t="s">
        <v>139</v>
      </c>
      <c r="H658" s="2">
        <f>'Справка 6'!J30</f>
        <v>24399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>
        <f t="shared" si="44"/>
        <v>43190</v>
      </c>
      <c r="D659" s="2" t="s">
        <v>663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>
        <f t="shared" si="44"/>
        <v>43190</v>
      </c>
      <c r="D660" s="2" t="s">
        <v>664</v>
      </c>
      <c r="E660" s="11">
        <v>7</v>
      </c>
      <c r="F660" s="2" t="s">
        <v>145</v>
      </c>
      <c r="H660" s="2">
        <f>'Справка 6'!J32</f>
        <v>0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>
        <f t="shared" si="44"/>
        <v>43190</v>
      </c>
      <c r="D661" s="2" t="s">
        <v>665</v>
      </c>
      <c r="E661" s="11">
        <v>7</v>
      </c>
      <c r="F661" s="2" t="s">
        <v>147</v>
      </c>
      <c r="H661" s="2">
        <f>'Справка 6'!J33</f>
        <v>3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>
        <f t="shared" si="44"/>
        <v>43190</v>
      </c>
      <c r="D662" s="2" t="s">
        <v>667</v>
      </c>
      <c r="E662" s="11">
        <v>7</v>
      </c>
      <c r="F662" s="2" t="s">
        <v>666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>
        <f t="shared" si="44"/>
        <v>43190</v>
      </c>
      <c r="D663" s="2" t="s">
        <v>668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>
        <f t="shared" si="44"/>
        <v>43190</v>
      </c>
      <c r="D664" s="2" t="s">
        <v>670</v>
      </c>
      <c r="E664" s="11">
        <v>7</v>
      </c>
      <c r="F664" s="2" t="s">
        <v>669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>
        <f t="shared" si="44"/>
        <v>43190</v>
      </c>
      <c r="D665" s="2" t="s">
        <v>672</v>
      </c>
      <c r="E665" s="11">
        <v>7</v>
      </c>
      <c r="F665" s="2" t="s">
        <v>671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>
        <f t="shared" si="44"/>
        <v>43190</v>
      </c>
      <c r="D666" s="2" t="s">
        <v>674</v>
      </c>
      <c r="E666" s="11">
        <v>7</v>
      </c>
      <c r="F666" s="2" t="s">
        <v>673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>
        <f t="shared" si="44"/>
        <v>43190</v>
      </c>
      <c r="D667" s="2" t="s">
        <v>675</v>
      </c>
      <c r="E667" s="11">
        <v>7</v>
      </c>
      <c r="F667" s="2" t="s">
        <v>639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>
        <f t="shared" si="44"/>
        <v>43190</v>
      </c>
      <c r="D668" s="2" t="s">
        <v>677</v>
      </c>
      <c r="E668" s="11">
        <v>7</v>
      </c>
      <c r="F668" s="2" t="s">
        <v>659</v>
      </c>
      <c r="H668" s="2">
        <f>'Справка 6'!J40</f>
        <v>24402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>
        <f t="shared" si="44"/>
        <v>43190</v>
      </c>
      <c r="D669" s="2" t="s">
        <v>680</v>
      </c>
      <c r="E669" s="11">
        <v>7</v>
      </c>
      <c r="F669" s="2" t="s">
        <v>679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>
        <f t="shared" si="44"/>
        <v>43190</v>
      </c>
      <c r="D670" s="2" t="s">
        <v>682</v>
      </c>
      <c r="E670" s="11">
        <v>7</v>
      </c>
      <c r="F670" s="2" t="s">
        <v>681</v>
      </c>
      <c r="H670" s="2">
        <f>'Справка 6'!J42</f>
        <v>26522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>
        <f t="shared" si="44"/>
        <v>43190</v>
      </c>
      <c r="D671" s="2" t="s">
        <v>619</v>
      </c>
      <c r="E671" s="11">
        <v>8</v>
      </c>
      <c r="F671" s="2" t="s">
        <v>618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>
        <f t="shared" si="44"/>
        <v>43190</v>
      </c>
      <c r="D672" s="2" t="s">
        <v>622</v>
      </c>
      <c r="E672" s="11">
        <v>8</v>
      </c>
      <c r="F672" s="2" t="s">
        <v>621</v>
      </c>
      <c r="H672" s="2">
        <f>'Справка 6'!K12</f>
        <v>3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>
        <f t="shared" si="44"/>
        <v>43190</v>
      </c>
      <c r="D673" s="2" t="s">
        <v>625</v>
      </c>
      <c r="E673" s="11">
        <v>8</v>
      </c>
      <c r="F673" s="2" t="s">
        <v>624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>
        <f t="shared" si="44"/>
        <v>43190</v>
      </c>
      <c r="D674" s="2" t="s">
        <v>628</v>
      </c>
      <c r="E674" s="11">
        <v>8</v>
      </c>
      <c r="F674" s="2" t="s">
        <v>627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>
        <f t="shared" si="44"/>
        <v>43190</v>
      </c>
      <c r="D675" s="2" t="s">
        <v>631</v>
      </c>
      <c r="E675" s="11">
        <v>8</v>
      </c>
      <c r="F675" s="2" t="s">
        <v>630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>
        <f t="shared" si="44"/>
        <v>43190</v>
      </c>
      <c r="D676" s="2" t="s">
        <v>634</v>
      </c>
      <c r="E676" s="11">
        <v>8</v>
      </c>
      <c r="F676" s="2" t="s">
        <v>633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>
        <f t="shared" si="44"/>
        <v>43190</v>
      </c>
      <c r="D677" s="2" t="s">
        <v>637</v>
      </c>
      <c r="E677" s="11">
        <v>8</v>
      </c>
      <c r="F677" s="2" t="s">
        <v>636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>
        <f t="shared" si="44"/>
        <v>43190</v>
      </c>
      <c r="D678" s="2" t="s">
        <v>640</v>
      </c>
      <c r="E678" s="11">
        <v>8</v>
      </c>
      <c r="F678" s="2" t="s">
        <v>639</v>
      </c>
      <c r="H678" s="2">
        <f>'Справка 6'!K18</f>
        <v>70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>
        <f t="shared" si="44"/>
        <v>43190</v>
      </c>
      <c r="D679" s="2" t="s">
        <v>641</v>
      </c>
      <c r="E679" s="11">
        <v>8</v>
      </c>
      <c r="F679" s="2" t="s">
        <v>616</v>
      </c>
      <c r="H679" s="2">
        <f>'Справка 6'!K19</f>
        <v>91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>
        <f t="shared" si="44"/>
        <v>43190</v>
      </c>
      <c r="D680" s="2" t="s">
        <v>644</v>
      </c>
      <c r="E680" s="11">
        <v>8</v>
      </c>
      <c r="F680" s="2" t="s">
        <v>643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>
        <f t="shared" si="44"/>
        <v>43190</v>
      </c>
      <c r="D681" s="2" t="s">
        <v>647</v>
      </c>
      <c r="E681" s="11">
        <v>8</v>
      </c>
      <c r="F681" s="2" t="s">
        <v>646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>
        <f t="shared" si="44"/>
        <v>43190</v>
      </c>
      <c r="D682" s="2" t="s">
        <v>651</v>
      </c>
      <c r="E682" s="11">
        <v>8</v>
      </c>
      <c r="F682" s="2" t="s">
        <v>650</v>
      </c>
      <c r="H682" s="2">
        <f>'Справка 6'!K23</f>
        <v>36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>
        <f t="shared" si="44"/>
        <v>43190</v>
      </c>
      <c r="D683" s="2" t="s">
        <v>653</v>
      </c>
      <c r="E683" s="11">
        <v>8</v>
      </c>
      <c r="F683" s="2" t="s">
        <v>652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>
        <f t="shared" si="44"/>
        <v>43190</v>
      </c>
      <c r="D684" s="2" t="s">
        <v>655</v>
      </c>
      <c r="E684" s="11">
        <v>8</v>
      </c>
      <c r="F684" s="2" t="s">
        <v>654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>
        <f t="shared" si="44"/>
        <v>43190</v>
      </c>
      <c r="D685" s="2" t="s">
        <v>656</v>
      </c>
      <c r="E685" s="11">
        <v>8</v>
      </c>
      <c r="F685" s="2" t="s">
        <v>639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>
        <f t="shared" si="44"/>
        <v>43190</v>
      </c>
      <c r="D686" s="2" t="s">
        <v>657</v>
      </c>
      <c r="E686" s="11">
        <v>8</v>
      </c>
      <c r="F686" s="2" t="s">
        <v>990</v>
      </c>
      <c r="H686" s="2">
        <f>'Справка 6'!K27</f>
        <v>77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>
        <f t="shared" si="44"/>
        <v>43190</v>
      </c>
      <c r="D687" s="2" t="s">
        <v>661</v>
      </c>
      <c r="E687" s="11">
        <v>8</v>
      </c>
      <c r="F687" s="2" t="s">
        <v>660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>
        <f t="shared" si="44"/>
        <v>43190</v>
      </c>
      <c r="D688" s="2" t="s">
        <v>662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>
        <f t="shared" si="44"/>
        <v>43190</v>
      </c>
      <c r="D689" s="2" t="s">
        <v>663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>
        <f t="shared" si="44"/>
        <v>43190</v>
      </c>
      <c r="D690" s="2" t="s">
        <v>664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>
        <f t="shared" si="44"/>
        <v>43190</v>
      </c>
      <c r="D691" s="2" t="s">
        <v>665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>
        <f t="shared" si="44"/>
        <v>43190</v>
      </c>
      <c r="D692" s="2" t="s">
        <v>667</v>
      </c>
      <c r="E692" s="11">
        <v>8</v>
      </c>
      <c r="F692" s="2" t="s">
        <v>666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>
        <f t="shared" si="44"/>
        <v>43190</v>
      </c>
      <c r="D693" s="2" t="s">
        <v>668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>
        <f t="shared" si="44"/>
        <v>43190</v>
      </c>
      <c r="D694" s="2" t="s">
        <v>670</v>
      </c>
      <c r="E694" s="11">
        <v>8</v>
      </c>
      <c r="F694" s="2" t="s">
        <v>669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>
        <f t="shared" si="44"/>
        <v>43190</v>
      </c>
      <c r="D695" s="2" t="s">
        <v>672</v>
      </c>
      <c r="E695" s="11">
        <v>8</v>
      </c>
      <c r="F695" s="2" t="s">
        <v>671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>
        <f t="shared" si="44"/>
        <v>43190</v>
      </c>
      <c r="D696" s="2" t="s">
        <v>674</v>
      </c>
      <c r="E696" s="11">
        <v>8</v>
      </c>
      <c r="F696" s="2" t="s">
        <v>673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>
        <f t="shared" si="44"/>
        <v>43190</v>
      </c>
      <c r="D697" s="2" t="s">
        <v>675</v>
      </c>
      <c r="E697" s="11">
        <v>8</v>
      </c>
      <c r="F697" s="2" t="s">
        <v>639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>
        <f t="shared" si="44"/>
        <v>43190</v>
      </c>
      <c r="D698" s="2" t="s">
        <v>677</v>
      </c>
      <c r="E698" s="11">
        <v>8</v>
      </c>
      <c r="F698" s="2" t="s">
        <v>659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>
        <f t="shared" si="44"/>
        <v>43190</v>
      </c>
      <c r="D699" s="2" t="s">
        <v>680</v>
      </c>
      <c r="E699" s="11">
        <v>8</v>
      </c>
      <c r="F699" s="2" t="s">
        <v>679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>
        <f t="shared" si="44"/>
        <v>43190</v>
      </c>
      <c r="D700" s="2" t="s">
        <v>682</v>
      </c>
      <c r="E700" s="11">
        <v>8</v>
      </c>
      <c r="F700" s="2" t="s">
        <v>681</v>
      </c>
      <c r="H700" s="2">
        <f>'Справка 6'!K42</f>
        <v>168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>
        <f t="shared" si="44"/>
        <v>43190</v>
      </c>
      <c r="D701" s="2" t="s">
        <v>619</v>
      </c>
      <c r="E701" s="11">
        <v>9</v>
      </c>
      <c r="F701" s="2" t="s">
        <v>618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>
        <f t="shared" si="44"/>
        <v>43190</v>
      </c>
      <c r="D702" s="2" t="s">
        <v>622</v>
      </c>
      <c r="E702" s="11">
        <v>9</v>
      </c>
      <c r="F702" s="2" t="s">
        <v>621</v>
      </c>
      <c r="H702" s="2">
        <f>'Справка 6'!L12</f>
        <v>0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>
        <f t="shared" si="44"/>
        <v>43190</v>
      </c>
      <c r="D703" s="2" t="s">
        <v>625</v>
      </c>
      <c r="E703" s="11">
        <v>9</v>
      </c>
      <c r="F703" s="2" t="s">
        <v>624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>
        <f t="shared" si="44"/>
        <v>43190</v>
      </c>
      <c r="D704" s="2" t="s">
        <v>628</v>
      </c>
      <c r="E704" s="11">
        <v>9</v>
      </c>
      <c r="F704" s="2" t="s">
        <v>627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>
        <f t="shared" si="44"/>
        <v>43190</v>
      </c>
      <c r="D705" s="2" t="s">
        <v>631</v>
      </c>
      <c r="E705" s="11">
        <v>9</v>
      </c>
      <c r="F705" s="2" t="s">
        <v>630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>
        <f t="shared" si="44"/>
        <v>43190</v>
      </c>
      <c r="D706" s="2" t="s">
        <v>634</v>
      </c>
      <c r="E706" s="11">
        <v>9</v>
      </c>
      <c r="F706" s="2" t="s">
        <v>633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>
        <f t="shared" si="44"/>
        <v>43190</v>
      </c>
      <c r="D707" s="2" t="s">
        <v>637</v>
      </c>
      <c r="E707" s="11">
        <v>9</v>
      </c>
      <c r="F707" s="2" t="s">
        <v>636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>
        <f t="shared" si="44"/>
        <v>43190</v>
      </c>
      <c r="D708" s="2" t="s">
        <v>640</v>
      </c>
      <c r="E708" s="11">
        <v>9</v>
      </c>
      <c r="F708" s="2" t="s">
        <v>639</v>
      </c>
      <c r="H708" s="2">
        <f>'Справка 6'!L18</f>
        <v>0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>
        <f t="shared" si="44"/>
        <v>43190</v>
      </c>
      <c r="D709" s="2" t="s">
        <v>641</v>
      </c>
      <c r="E709" s="11">
        <v>9</v>
      </c>
      <c r="F709" s="2" t="s">
        <v>616</v>
      </c>
      <c r="H709" s="2">
        <f>'Справка 6'!L19</f>
        <v>0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>
        <f t="shared" si="44"/>
        <v>43190</v>
      </c>
      <c r="D710" s="2" t="s">
        <v>644</v>
      </c>
      <c r="E710" s="11">
        <v>9</v>
      </c>
      <c r="F710" s="2" t="s">
        <v>643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>
        <f t="shared" si="44"/>
        <v>43190</v>
      </c>
      <c r="D711" s="2" t="s">
        <v>647</v>
      </c>
      <c r="E711" s="11">
        <v>9</v>
      </c>
      <c r="F711" s="2" t="s">
        <v>646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>
        <f t="shared" si="44"/>
        <v>43190</v>
      </c>
      <c r="D712" s="2" t="s">
        <v>651</v>
      </c>
      <c r="E712" s="11">
        <v>9</v>
      </c>
      <c r="F712" s="2" t="s">
        <v>650</v>
      </c>
      <c r="H712" s="2">
        <f>'Справка 6'!L23</f>
        <v>7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>
        <f t="shared" si="44"/>
        <v>43190</v>
      </c>
      <c r="D713" s="2" t="s">
        <v>653</v>
      </c>
      <c r="E713" s="11">
        <v>9</v>
      </c>
      <c r="F713" s="2" t="s">
        <v>652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>
        <f t="shared" si="44"/>
        <v>43190</v>
      </c>
      <c r="D714" s="2" t="s">
        <v>655</v>
      </c>
      <c r="E714" s="11">
        <v>9</v>
      </c>
      <c r="F714" s="2" t="s">
        <v>654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>
        <f t="shared" si="44"/>
        <v>43190</v>
      </c>
      <c r="D715" s="2" t="s">
        <v>656</v>
      </c>
      <c r="E715" s="11">
        <v>9</v>
      </c>
      <c r="F715" s="2" t="s">
        <v>639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>
        <f t="shared" si="44"/>
        <v>43190</v>
      </c>
      <c r="D716" s="2" t="s">
        <v>657</v>
      </c>
      <c r="E716" s="11">
        <v>9</v>
      </c>
      <c r="F716" s="2" t="s">
        <v>990</v>
      </c>
      <c r="H716" s="2">
        <f>'Справка 6'!L27</f>
        <v>7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>
        <f aca="true" t="shared" si="47" ref="C717:C780">endDate</f>
        <v>43190</v>
      </c>
      <c r="D717" s="2" t="s">
        <v>661</v>
      </c>
      <c r="E717" s="11">
        <v>9</v>
      </c>
      <c r="F717" s="2" t="s">
        <v>660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>
        <f t="shared" si="47"/>
        <v>43190</v>
      </c>
      <c r="D718" s="2" t="s">
        <v>662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>
        <f t="shared" si="47"/>
        <v>43190</v>
      </c>
      <c r="D719" s="2" t="s">
        <v>663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>
        <f t="shared" si="47"/>
        <v>43190</v>
      </c>
      <c r="D720" s="2" t="s">
        <v>664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>
        <f t="shared" si="47"/>
        <v>43190</v>
      </c>
      <c r="D721" s="2" t="s">
        <v>665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>
        <f t="shared" si="47"/>
        <v>43190</v>
      </c>
      <c r="D722" s="2" t="s">
        <v>667</v>
      </c>
      <c r="E722" s="11">
        <v>9</v>
      </c>
      <c r="F722" s="2" t="s">
        <v>666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>
        <f t="shared" si="47"/>
        <v>43190</v>
      </c>
      <c r="D723" s="2" t="s">
        <v>668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>
        <f t="shared" si="47"/>
        <v>43190</v>
      </c>
      <c r="D724" s="2" t="s">
        <v>670</v>
      </c>
      <c r="E724" s="11">
        <v>9</v>
      </c>
      <c r="F724" s="2" t="s">
        <v>669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>
        <f t="shared" si="47"/>
        <v>43190</v>
      </c>
      <c r="D725" s="2" t="s">
        <v>672</v>
      </c>
      <c r="E725" s="11">
        <v>9</v>
      </c>
      <c r="F725" s="2" t="s">
        <v>671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>
        <f t="shared" si="47"/>
        <v>43190</v>
      </c>
      <c r="D726" s="2" t="s">
        <v>674</v>
      </c>
      <c r="E726" s="11">
        <v>9</v>
      </c>
      <c r="F726" s="2" t="s">
        <v>673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>
        <f t="shared" si="47"/>
        <v>43190</v>
      </c>
      <c r="D727" s="2" t="s">
        <v>675</v>
      </c>
      <c r="E727" s="11">
        <v>9</v>
      </c>
      <c r="F727" s="2" t="s">
        <v>639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>
        <f t="shared" si="47"/>
        <v>43190</v>
      </c>
      <c r="D728" s="2" t="s">
        <v>677</v>
      </c>
      <c r="E728" s="11">
        <v>9</v>
      </c>
      <c r="F728" s="2" t="s">
        <v>659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>
        <f t="shared" si="47"/>
        <v>43190</v>
      </c>
      <c r="D729" s="2" t="s">
        <v>680</v>
      </c>
      <c r="E729" s="11">
        <v>9</v>
      </c>
      <c r="F729" s="2" t="s">
        <v>679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>
        <f t="shared" si="47"/>
        <v>43190</v>
      </c>
      <c r="D730" s="2" t="s">
        <v>682</v>
      </c>
      <c r="E730" s="11">
        <v>9</v>
      </c>
      <c r="F730" s="2" t="s">
        <v>681</v>
      </c>
      <c r="H730" s="2">
        <f>'Справка 6'!L42</f>
        <v>7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>
        <f t="shared" si="47"/>
        <v>43190</v>
      </c>
      <c r="D731" s="2" t="s">
        <v>619</v>
      </c>
      <c r="E731" s="11">
        <v>10</v>
      </c>
      <c r="F731" s="2" t="s">
        <v>618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>
        <f t="shared" si="47"/>
        <v>43190</v>
      </c>
      <c r="D732" s="2" t="s">
        <v>622</v>
      </c>
      <c r="E732" s="11">
        <v>10</v>
      </c>
      <c r="F732" s="2" t="s">
        <v>621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>
        <f t="shared" si="47"/>
        <v>43190</v>
      </c>
      <c r="D733" s="2" t="s">
        <v>625</v>
      </c>
      <c r="E733" s="11">
        <v>10</v>
      </c>
      <c r="F733" s="2" t="s">
        <v>624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>
        <f t="shared" si="47"/>
        <v>43190</v>
      </c>
      <c r="D734" s="2" t="s">
        <v>628</v>
      </c>
      <c r="E734" s="11">
        <v>10</v>
      </c>
      <c r="F734" s="2" t="s">
        <v>627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>
        <f t="shared" si="47"/>
        <v>43190</v>
      </c>
      <c r="D735" s="2" t="s">
        <v>631</v>
      </c>
      <c r="E735" s="11">
        <v>10</v>
      </c>
      <c r="F735" s="2" t="s">
        <v>630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>
        <f t="shared" si="47"/>
        <v>43190</v>
      </c>
      <c r="D736" s="2" t="s">
        <v>634</v>
      </c>
      <c r="E736" s="11">
        <v>10</v>
      </c>
      <c r="F736" s="2" t="s">
        <v>633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>
        <f t="shared" si="47"/>
        <v>43190</v>
      </c>
      <c r="D737" s="2" t="s">
        <v>637</v>
      </c>
      <c r="E737" s="11">
        <v>10</v>
      </c>
      <c r="F737" s="2" t="s">
        <v>636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>
        <f t="shared" si="47"/>
        <v>43190</v>
      </c>
      <c r="D738" s="2" t="s">
        <v>640</v>
      </c>
      <c r="E738" s="11">
        <v>10</v>
      </c>
      <c r="F738" s="2" t="s">
        <v>639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>
        <f t="shared" si="47"/>
        <v>43190</v>
      </c>
      <c r="D739" s="2" t="s">
        <v>641</v>
      </c>
      <c r="E739" s="11">
        <v>10</v>
      </c>
      <c r="F739" s="2" t="s">
        <v>616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>
        <f t="shared" si="47"/>
        <v>43190</v>
      </c>
      <c r="D740" s="2" t="s">
        <v>644</v>
      </c>
      <c r="E740" s="11">
        <v>10</v>
      </c>
      <c r="F740" s="2" t="s">
        <v>643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>
        <f t="shared" si="47"/>
        <v>43190</v>
      </c>
      <c r="D741" s="2" t="s">
        <v>647</v>
      </c>
      <c r="E741" s="11">
        <v>10</v>
      </c>
      <c r="F741" s="2" t="s">
        <v>646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>
        <f t="shared" si="47"/>
        <v>43190</v>
      </c>
      <c r="D742" s="2" t="s">
        <v>651</v>
      </c>
      <c r="E742" s="11">
        <v>10</v>
      </c>
      <c r="F742" s="2" t="s">
        <v>650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>
        <f t="shared" si="47"/>
        <v>43190</v>
      </c>
      <c r="D743" s="2" t="s">
        <v>653</v>
      </c>
      <c r="E743" s="11">
        <v>10</v>
      </c>
      <c r="F743" s="2" t="s">
        <v>652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>
        <f t="shared" si="47"/>
        <v>43190</v>
      </c>
      <c r="D744" s="2" t="s">
        <v>655</v>
      </c>
      <c r="E744" s="11">
        <v>10</v>
      </c>
      <c r="F744" s="2" t="s">
        <v>654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>
        <f t="shared" si="47"/>
        <v>43190</v>
      </c>
      <c r="D745" s="2" t="s">
        <v>656</v>
      </c>
      <c r="E745" s="11">
        <v>10</v>
      </c>
      <c r="F745" s="2" t="s">
        <v>639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>
        <f t="shared" si="47"/>
        <v>43190</v>
      </c>
      <c r="D746" s="2" t="s">
        <v>657</v>
      </c>
      <c r="E746" s="11">
        <v>10</v>
      </c>
      <c r="F746" s="2" t="s">
        <v>990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>
        <f t="shared" si="47"/>
        <v>43190</v>
      </c>
      <c r="D747" s="2" t="s">
        <v>661</v>
      </c>
      <c r="E747" s="11">
        <v>10</v>
      </c>
      <c r="F747" s="2" t="s">
        <v>660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>
        <f t="shared" si="47"/>
        <v>43190</v>
      </c>
      <c r="D748" s="2" t="s">
        <v>662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>
        <f t="shared" si="47"/>
        <v>43190</v>
      </c>
      <c r="D749" s="2" t="s">
        <v>663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>
        <f t="shared" si="47"/>
        <v>43190</v>
      </c>
      <c r="D750" s="2" t="s">
        <v>664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>
        <f t="shared" si="47"/>
        <v>43190</v>
      </c>
      <c r="D751" s="2" t="s">
        <v>665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>
        <f t="shared" si="47"/>
        <v>43190</v>
      </c>
      <c r="D752" s="2" t="s">
        <v>667</v>
      </c>
      <c r="E752" s="11">
        <v>10</v>
      </c>
      <c r="F752" s="2" t="s">
        <v>666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>
        <f t="shared" si="47"/>
        <v>43190</v>
      </c>
      <c r="D753" s="2" t="s">
        <v>668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>
        <f t="shared" si="47"/>
        <v>43190</v>
      </c>
      <c r="D754" s="2" t="s">
        <v>670</v>
      </c>
      <c r="E754" s="11">
        <v>10</v>
      </c>
      <c r="F754" s="2" t="s">
        <v>669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>
        <f t="shared" si="47"/>
        <v>43190</v>
      </c>
      <c r="D755" s="2" t="s">
        <v>672</v>
      </c>
      <c r="E755" s="11">
        <v>10</v>
      </c>
      <c r="F755" s="2" t="s">
        <v>671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>
        <f t="shared" si="47"/>
        <v>43190</v>
      </c>
      <c r="D756" s="2" t="s">
        <v>674</v>
      </c>
      <c r="E756" s="11">
        <v>10</v>
      </c>
      <c r="F756" s="2" t="s">
        <v>673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>
        <f t="shared" si="47"/>
        <v>43190</v>
      </c>
      <c r="D757" s="2" t="s">
        <v>675</v>
      </c>
      <c r="E757" s="11">
        <v>10</v>
      </c>
      <c r="F757" s="2" t="s">
        <v>639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>
        <f t="shared" si="47"/>
        <v>43190</v>
      </c>
      <c r="D758" s="2" t="s">
        <v>677</v>
      </c>
      <c r="E758" s="11">
        <v>10</v>
      </c>
      <c r="F758" s="2" t="s">
        <v>659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>
        <f t="shared" si="47"/>
        <v>43190</v>
      </c>
      <c r="D759" s="2" t="s">
        <v>680</v>
      </c>
      <c r="E759" s="11">
        <v>10</v>
      </c>
      <c r="F759" s="2" t="s">
        <v>679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>
        <f t="shared" si="47"/>
        <v>43190</v>
      </c>
      <c r="D760" s="2" t="s">
        <v>682</v>
      </c>
      <c r="E760" s="11">
        <v>10</v>
      </c>
      <c r="F760" s="2" t="s">
        <v>681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>
        <f t="shared" si="47"/>
        <v>43190</v>
      </c>
      <c r="D761" s="2" t="s">
        <v>619</v>
      </c>
      <c r="E761" s="11">
        <v>11</v>
      </c>
      <c r="F761" s="2" t="s">
        <v>618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>
        <f t="shared" si="47"/>
        <v>43190</v>
      </c>
      <c r="D762" s="2" t="s">
        <v>622</v>
      </c>
      <c r="E762" s="11">
        <v>11</v>
      </c>
      <c r="F762" s="2" t="s">
        <v>621</v>
      </c>
      <c r="H762" s="2">
        <f>'Справка 6'!N12</f>
        <v>3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>
        <f t="shared" si="47"/>
        <v>43190</v>
      </c>
      <c r="D763" s="2" t="s">
        <v>625</v>
      </c>
      <c r="E763" s="11">
        <v>11</v>
      </c>
      <c r="F763" s="2" t="s">
        <v>624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>
        <f t="shared" si="47"/>
        <v>43190</v>
      </c>
      <c r="D764" s="2" t="s">
        <v>628</v>
      </c>
      <c r="E764" s="11">
        <v>11</v>
      </c>
      <c r="F764" s="2" t="s">
        <v>627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>
        <f t="shared" si="47"/>
        <v>43190</v>
      </c>
      <c r="D765" s="2" t="s">
        <v>631</v>
      </c>
      <c r="E765" s="11">
        <v>11</v>
      </c>
      <c r="F765" s="2" t="s">
        <v>630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>
        <f t="shared" si="47"/>
        <v>43190</v>
      </c>
      <c r="D766" s="2" t="s">
        <v>634</v>
      </c>
      <c r="E766" s="11">
        <v>11</v>
      </c>
      <c r="F766" s="2" t="s">
        <v>633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>
        <f t="shared" si="47"/>
        <v>43190</v>
      </c>
      <c r="D767" s="2" t="s">
        <v>637</v>
      </c>
      <c r="E767" s="11">
        <v>11</v>
      </c>
      <c r="F767" s="2" t="s">
        <v>636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>
        <f t="shared" si="47"/>
        <v>43190</v>
      </c>
      <c r="D768" s="2" t="s">
        <v>640</v>
      </c>
      <c r="E768" s="11">
        <v>11</v>
      </c>
      <c r="F768" s="2" t="s">
        <v>639</v>
      </c>
      <c r="H768" s="2">
        <f>'Справка 6'!N18</f>
        <v>70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>
        <f t="shared" si="47"/>
        <v>43190</v>
      </c>
      <c r="D769" s="2" t="s">
        <v>641</v>
      </c>
      <c r="E769" s="11">
        <v>11</v>
      </c>
      <c r="F769" s="2" t="s">
        <v>616</v>
      </c>
      <c r="H769" s="2">
        <f>'Справка 6'!N19</f>
        <v>91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>
        <f t="shared" si="47"/>
        <v>43190</v>
      </c>
      <c r="D770" s="2" t="s">
        <v>644</v>
      </c>
      <c r="E770" s="11">
        <v>11</v>
      </c>
      <c r="F770" s="2" t="s">
        <v>643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>
        <f t="shared" si="47"/>
        <v>43190</v>
      </c>
      <c r="D771" s="2" t="s">
        <v>647</v>
      </c>
      <c r="E771" s="11">
        <v>11</v>
      </c>
      <c r="F771" s="2" t="s">
        <v>646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>
        <f t="shared" si="47"/>
        <v>43190</v>
      </c>
      <c r="D772" s="2" t="s">
        <v>651</v>
      </c>
      <c r="E772" s="11">
        <v>11</v>
      </c>
      <c r="F772" s="2" t="s">
        <v>650</v>
      </c>
      <c r="H772" s="2">
        <f>'Справка 6'!N23</f>
        <v>43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>
        <f t="shared" si="47"/>
        <v>43190</v>
      </c>
      <c r="D773" s="2" t="s">
        <v>653</v>
      </c>
      <c r="E773" s="11">
        <v>11</v>
      </c>
      <c r="F773" s="2" t="s">
        <v>652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>
        <f t="shared" si="47"/>
        <v>43190</v>
      </c>
      <c r="D774" s="2" t="s">
        <v>655</v>
      </c>
      <c r="E774" s="11">
        <v>11</v>
      </c>
      <c r="F774" s="2" t="s">
        <v>654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>
        <f t="shared" si="47"/>
        <v>43190</v>
      </c>
      <c r="D775" s="2" t="s">
        <v>656</v>
      </c>
      <c r="E775" s="11">
        <v>11</v>
      </c>
      <c r="F775" s="2" t="s">
        <v>639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>
        <f t="shared" si="47"/>
        <v>43190</v>
      </c>
      <c r="D776" s="2" t="s">
        <v>657</v>
      </c>
      <c r="E776" s="11">
        <v>11</v>
      </c>
      <c r="F776" s="2" t="s">
        <v>990</v>
      </c>
      <c r="H776" s="2">
        <f>'Справка 6'!N27</f>
        <v>84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>
        <f t="shared" si="47"/>
        <v>43190</v>
      </c>
      <c r="D777" s="2" t="s">
        <v>661</v>
      </c>
      <c r="E777" s="11">
        <v>11</v>
      </c>
      <c r="F777" s="2" t="s">
        <v>660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>
        <f t="shared" si="47"/>
        <v>43190</v>
      </c>
      <c r="D778" s="2" t="s">
        <v>662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>
        <f t="shared" si="47"/>
        <v>43190</v>
      </c>
      <c r="D779" s="2" t="s">
        <v>663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>
        <f t="shared" si="47"/>
        <v>43190</v>
      </c>
      <c r="D780" s="2" t="s">
        <v>664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>
        <f aca="true" t="shared" si="50" ref="C781:C844">endDate</f>
        <v>43190</v>
      </c>
      <c r="D781" s="2" t="s">
        <v>665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>
        <f t="shared" si="50"/>
        <v>43190</v>
      </c>
      <c r="D782" s="2" t="s">
        <v>667</v>
      </c>
      <c r="E782" s="11">
        <v>11</v>
      </c>
      <c r="F782" s="2" t="s">
        <v>666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>
        <f t="shared" si="50"/>
        <v>43190</v>
      </c>
      <c r="D783" s="2" t="s">
        <v>668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>
        <f t="shared" si="50"/>
        <v>43190</v>
      </c>
      <c r="D784" s="2" t="s">
        <v>670</v>
      </c>
      <c r="E784" s="11">
        <v>11</v>
      </c>
      <c r="F784" s="2" t="s">
        <v>669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>
        <f t="shared" si="50"/>
        <v>43190</v>
      </c>
      <c r="D785" s="2" t="s">
        <v>672</v>
      </c>
      <c r="E785" s="11">
        <v>11</v>
      </c>
      <c r="F785" s="2" t="s">
        <v>671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>
        <f t="shared" si="50"/>
        <v>43190</v>
      </c>
      <c r="D786" s="2" t="s">
        <v>674</v>
      </c>
      <c r="E786" s="11">
        <v>11</v>
      </c>
      <c r="F786" s="2" t="s">
        <v>673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>
        <f t="shared" si="50"/>
        <v>43190</v>
      </c>
      <c r="D787" s="2" t="s">
        <v>675</v>
      </c>
      <c r="E787" s="11">
        <v>11</v>
      </c>
      <c r="F787" s="2" t="s">
        <v>639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>
        <f t="shared" si="50"/>
        <v>43190</v>
      </c>
      <c r="D788" s="2" t="s">
        <v>677</v>
      </c>
      <c r="E788" s="11">
        <v>11</v>
      </c>
      <c r="F788" s="2" t="s">
        <v>659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>
        <f t="shared" si="50"/>
        <v>43190</v>
      </c>
      <c r="D789" s="2" t="s">
        <v>680</v>
      </c>
      <c r="E789" s="11">
        <v>11</v>
      </c>
      <c r="F789" s="2" t="s">
        <v>679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>
        <f t="shared" si="50"/>
        <v>43190</v>
      </c>
      <c r="D790" s="2" t="s">
        <v>682</v>
      </c>
      <c r="E790" s="11">
        <v>11</v>
      </c>
      <c r="F790" s="2" t="s">
        <v>681</v>
      </c>
      <c r="H790" s="2">
        <f>'Справка 6'!N42</f>
        <v>175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>
        <f t="shared" si="50"/>
        <v>43190</v>
      </c>
      <c r="D791" s="2" t="s">
        <v>619</v>
      </c>
      <c r="E791" s="11">
        <v>12</v>
      </c>
      <c r="F791" s="2" t="s">
        <v>618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>
        <f t="shared" si="50"/>
        <v>43190</v>
      </c>
      <c r="D792" s="2" t="s">
        <v>622</v>
      </c>
      <c r="E792" s="11">
        <v>12</v>
      </c>
      <c r="F792" s="2" t="s">
        <v>621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>
        <f t="shared" si="50"/>
        <v>43190</v>
      </c>
      <c r="D793" s="2" t="s">
        <v>625</v>
      </c>
      <c r="E793" s="11">
        <v>12</v>
      </c>
      <c r="F793" s="2" t="s">
        <v>624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>
        <f t="shared" si="50"/>
        <v>43190</v>
      </c>
      <c r="D794" s="2" t="s">
        <v>628</v>
      </c>
      <c r="E794" s="11">
        <v>12</v>
      </c>
      <c r="F794" s="2" t="s">
        <v>627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>
        <f t="shared" si="50"/>
        <v>43190</v>
      </c>
      <c r="D795" s="2" t="s">
        <v>631</v>
      </c>
      <c r="E795" s="11">
        <v>12</v>
      </c>
      <c r="F795" s="2" t="s">
        <v>630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>
        <f t="shared" si="50"/>
        <v>43190</v>
      </c>
      <c r="D796" s="2" t="s">
        <v>634</v>
      </c>
      <c r="E796" s="11">
        <v>12</v>
      </c>
      <c r="F796" s="2" t="s">
        <v>633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>
        <f t="shared" si="50"/>
        <v>43190</v>
      </c>
      <c r="D797" s="2" t="s">
        <v>637</v>
      </c>
      <c r="E797" s="11">
        <v>12</v>
      </c>
      <c r="F797" s="2" t="s">
        <v>636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>
        <f t="shared" si="50"/>
        <v>43190</v>
      </c>
      <c r="D798" s="2" t="s">
        <v>640</v>
      </c>
      <c r="E798" s="11">
        <v>12</v>
      </c>
      <c r="F798" s="2" t="s">
        <v>639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>
        <f t="shared" si="50"/>
        <v>43190</v>
      </c>
      <c r="D799" s="2" t="s">
        <v>641</v>
      </c>
      <c r="E799" s="11">
        <v>12</v>
      </c>
      <c r="F799" s="2" t="s">
        <v>616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>
        <f t="shared" si="50"/>
        <v>43190</v>
      </c>
      <c r="D800" s="2" t="s">
        <v>644</v>
      </c>
      <c r="E800" s="11">
        <v>12</v>
      </c>
      <c r="F800" s="2" t="s">
        <v>643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>
        <f t="shared" si="50"/>
        <v>43190</v>
      </c>
      <c r="D801" s="2" t="s">
        <v>647</v>
      </c>
      <c r="E801" s="11">
        <v>12</v>
      </c>
      <c r="F801" s="2" t="s">
        <v>646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>
        <f t="shared" si="50"/>
        <v>43190</v>
      </c>
      <c r="D802" s="2" t="s">
        <v>651</v>
      </c>
      <c r="E802" s="11">
        <v>12</v>
      </c>
      <c r="F802" s="2" t="s">
        <v>650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>
        <f t="shared" si="50"/>
        <v>43190</v>
      </c>
      <c r="D803" s="2" t="s">
        <v>653</v>
      </c>
      <c r="E803" s="11">
        <v>12</v>
      </c>
      <c r="F803" s="2" t="s">
        <v>652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>
        <f t="shared" si="50"/>
        <v>43190</v>
      </c>
      <c r="D804" s="2" t="s">
        <v>655</v>
      </c>
      <c r="E804" s="11">
        <v>12</v>
      </c>
      <c r="F804" s="2" t="s">
        <v>654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>
        <f t="shared" si="50"/>
        <v>43190</v>
      </c>
      <c r="D805" s="2" t="s">
        <v>656</v>
      </c>
      <c r="E805" s="11">
        <v>12</v>
      </c>
      <c r="F805" s="2" t="s">
        <v>639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>
        <f t="shared" si="50"/>
        <v>43190</v>
      </c>
      <c r="D806" s="2" t="s">
        <v>657</v>
      </c>
      <c r="E806" s="11">
        <v>12</v>
      </c>
      <c r="F806" s="2" t="s">
        <v>990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>
        <f t="shared" si="50"/>
        <v>43190</v>
      </c>
      <c r="D807" s="2" t="s">
        <v>661</v>
      </c>
      <c r="E807" s="11">
        <v>12</v>
      </c>
      <c r="F807" s="2" t="s">
        <v>660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>
        <f t="shared" si="50"/>
        <v>43190</v>
      </c>
      <c r="D808" s="2" t="s">
        <v>662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>
        <f t="shared" si="50"/>
        <v>43190</v>
      </c>
      <c r="D809" s="2" t="s">
        <v>663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>
        <f t="shared" si="50"/>
        <v>43190</v>
      </c>
      <c r="D810" s="2" t="s">
        <v>664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>
        <f t="shared" si="50"/>
        <v>43190</v>
      </c>
      <c r="D811" s="2" t="s">
        <v>665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>
        <f t="shared" si="50"/>
        <v>43190</v>
      </c>
      <c r="D812" s="2" t="s">
        <v>667</v>
      </c>
      <c r="E812" s="11">
        <v>12</v>
      </c>
      <c r="F812" s="2" t="s">
        <v>666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>
        <f t="shared" si="50"/>
        <v>43190</v>
      </c>
      <c r="D813" s="2" t="s">
        <v>668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>
        <f t="shared" si="50"/>
        <v>43190</v>
      </c>
      <c r="D814" s="2" t="s">
        <v>670</v>
      </c>
      <c r="E814" s="11">
        <v>12</v>
      </c>
      <c r="F814" s="2" t="s">
        <v>669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>
        <f t="shared" si="50"/>
        <v>43190</v>
      </c>
      <c r="D815" s="2" t="s">
        <v>672</v>
      </c>
      <c r="E815" s="11">
        <v>12</v>
      </c>
      <c r="F815" s="2" t="s">
        <v>671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>
        <f t="shared" si="50"/>
        <v>43190</v>
      </c>
      <c r="D816" s="2" t="s">
        <v>674</v>
      </c>
      <c r="E816" s="11">
        <v>12</v>
      </c>
      <c r="F816" s="2" t="s">
        <v>673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>
        <f t="shared" si="50"/>
        <v>43190</v>
      </c>
      <c r="D817" s="2" t="s">
        <v>675</v>
      </c>
      <c r="E817" s="11">
        <v>12</v>
      </c>
      <c r="F817" s="2" t="s">
        <v>639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>
        <f t="shared" si="50"/>
        <v>43190</v>
      </c>
      <c r="D818" s="2" t="s">
        <v>677</v>
      </c>
      <c r="E818" s="11">
        <v>12</v>
      </c>
      <c r="F818" s="2" t="s">
        <v>659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>
        <f t="shared" si="50"/>
        <v>43190</v>
      </c>
      <c r="D819" s="2" t="s">
        <v>680</v>
      </c>
      <c r="E819" s="11">
        <v>12</v>
      </c>
      <c r="F819" s="2" t="s">
        <v>679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>
        <f t="shared" si="50"/>
        <v>43190</v>
      </c>
      <c r="D820" s="2" t="s">
        <v>682</v>
      </c>
      <c r="E820" s="11">
        <v>12</v>
      </c>
      <c r="F820" s="2" t="s">
        <v>681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>
        <f t="shared" si="50"/>
        <v>43190</v>
      </c>
      <c r="D821" s="2" t="s">
        <v>619</v>
      </c>
      <c r="E821" s="11">
        <v>13</v>
      </c>
      <c r="F821" s="2" t="s">
        <v>618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>
        <f t="shared" si="50"/>
        <v>43190</v>
      </c>
      <c r="D822" s="2" t="s">
        <v>622</v>
      </c>
      <c r="E822" s="11">
        <v>13</v>
      </c>
      <c r="F822" s="2" t="s">
        <v>621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>
        <f t="shared" si="50"/>
        <v>43190</v>
      </c>
      <c r="D823" s="2" t="s">
        <v>625</v>
      </c>
      <c r="E823" s="11">
        <v>13</v>
      </c>
      <c r="F823" s="2" t="s">
        <v>624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>
        <f t="shared" si="50"/>
        <v>43190</v>
      </c>
      <c r="D824" s="2" t="s">
        <v>628</v>
      </c>
      <c r="E824" s="11">
        <v>13</v>
      </c>
      <c r="F824" s="2" t="s">
        <v>627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>
        <f t="shared" si="50"/>
        <v>43190</v>
      </c>
      <c r="D825" s="2" t="s">
        <v>631</v>
      </c>
      <c r="E825" s="11">
        <v>13</v>
      </c>
      <c r="F825" s="2" t="s">
        <v>630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>
        <f t="shared" si="50"/>
        <v>43190</v>
      </c>
      <c r="D826" s="2" t="s">
        <v>634</v>
      </c>
      <c r="E826" s="11">
        <v>13</v>
      </c>
      <c r="F826" s="2" t="s">
        <v>633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>
        <f t="shared" si="50"/>
        <v>43190</v>
      </c>
      <c r="D827" s="2" t="s">
        <v>637</v>
      </c>
      <c r="E827" s="11">
        <v>13</v>
      </c>
      <c r="F827" s="2" t="s">
        <v>636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>
        <f t="shared" si="50"/>
        <v>43190</v>
      </c>
      <c r="D828" s="2" t="s">
        <v>640</v>
      </c>
      <c r="E828" s="11">
        <v>13</v>
      </c>
      <c r="F828" s="2" t="s">
        <v>639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>
        <f t="shared" si="50"/>
        <v>43190</v>
      </c>
      <c r="D829" s="2" t="s">
        <v>641</v>
      </c>
      <c r="E829" s="11">
        <v>13</v>
      </c>
      <c r="F829" s="2" t="s">
        <v>616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>
        <f t="shared" si="50"/>
        <v>43190</v>
      </c>
      <c r="D830" s="2" t="s">
        <v>644</v>
      </c>
      <c r="E830" s="11">
        <v>13</v>
      </c>
      <c r="F830" s="2" t="s">
        <v>643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>
        <f t="shared" si="50"/>
        <v>43190</v>
      </c>
      <c r="D831" s="2" t="s">
        <v>647</v>
      </c>
      <c r="E831" s="11">
        <v>13</v>
      </c>
      <c r="F831" s="2" t="s">
        <v>646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>
        <f t="shared" si="50"/>
        <v>43190</v>
      </c>
      <c r="D832" s="2" t="s">
        <v>651</v>
      </c>
      <c r="E832" s="11">
        <v>13</v>
      </c>
      <c r="F832" s="2" t="s">
        <v>650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>
        <f t="shared" si="50"/>
        <v>43190</v>
      </c>
      <c r="D833" s="2" t="s">
        <v>653</v>
      </c>
      <c r="E833" s="11">
        <v>13</v>
      </c>
      <c r="F833" s="2" t="s">
        <v>652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>
        <f t="shared" si="50"/>
        <v>43190</v>
      </c>
      <c r="D834" s="2" t="s">
        <v>655</v>
      </c>
      <c r="E834" s="11">
        <v>13</v>
      </c>
      <c r="F834" s="2" t="s">
        <v>654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>
        <f t="shared" si="50"/>
        <v>43190</v>
      </c>
      <c r="D835" s="2" t="s">
        <v>656</v>
      </c>
      <c r="E835" s="11">
        <v>13</v>
      </c>
      <c r="F835" s="2" t="s">
        <v>639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>
        <f t="shared" si="50"/>
        <v>43190</v>
      </c>
      <c r="D836" s="2" t="s">
        <v>657</v>
      </c>
      <c r="E836" s="11">
        <v>13</v>
      </c>
      <c r="F836" s="2" t="s">
        <v>990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>
        <f t="shared" si="50"/>
        <v>43190</v>
      </c>
      <c r="D837" s="2" t="s">
        <v>661</v>
      </c>
      <c r="E837" s="11">
        <v>13</v>
      </c>
      <c r="F837" s="2" t="s">
        <v>660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>
        <f t="shared" si="50"/>
        <v>43190</v>
      </c>
      <c r="D838" s="2" t="s">
        <v>662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>
        <f t="shared" si="50"/>
        <v>43190</v>
      </c>
      <c r="D839" s="2" t="s">
        <v>663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>
        <f t="shared" si="50"/>
        <v>43190</v>
      </c>
      <c r="D840" s="2" t="s">
        <v>664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>
        <f t="shared" si="50"/>
        <v>43190</v>
      </c>
      <c r="D841" s="2" t="s">
        <v>665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>
        <f t="shared" si="50"/>
        <v>43190</v>
      </c>
      <c r="D842" s="2" t="s">
        <v>667</v>
      </c>
      <c r="E842" s="11">
        <v>13</v>
      </c>
      <c r="F842" s="2" t="s">
        <v>666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>
        <f t="shared" si="50"/>
        <v>43190</v>
      </c>
      <c r="D843" s="2" t="s">
        <v>668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>
        <f t="shared" si="50"/>
        <v>43190</v>
      </c>
      <c r="D844" s="2" t="s">
        <v>670</v>
      </c>
      <c r="E844" s="11">
        <v>13</v>
      </c>
      <c r="F844" s="2" t="s">
        <v>669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>
        <f aca="true" t="shared" si="53" ref="C845:C910">endDate</f>
        <v>43190</v>
      </c>
      <c r="D845" s="2" t="s">
        <v>672</v>
      </c>
      <c r="E845" s="11">
        <v>13</v>
      </c>
      <c r="F845" s="2" t="s">
        <v>671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>
        <f t="shared" si="53"/>
        <v>43190</v>
      </c>
      <c r="D846" s="2" t="s">
        <v>674</v>
      </c>
      <c r="E846" s="11">
        <v>13</v>
      </c>
      <c r="F846" s="2" t="s">
        <v>673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>
        <f t="shared" si="53"/>
        <v>43190</v>
      </c>
      <c r="D847" s="2" t="s">
        <v>675</v>
      </c>
      <c r="E847" s="11">
        <v>13</v>
      </c>
      <c r="F847" s="2" t="s">
        <v>639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>
        <f t="shared" si="53"/>
        <v>43190</v>
      </c>
      <c r="D848" s="2" t="s">
        <v>677</v>
      </c>
      <c r="E848" s="11">
        <v>13</v>
      </c>
      <c r="F848" s="2" t="s">
        <v>659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>
        <f t="shared" si="53"/>
        <v>43190</v>
      </c>
      <c r="D849" s="2" t="s">
        <v>680</v>
      </c>
      <c r="E849" s="11">
        <v>13</v>
      </c>
      <c r="F849" s="2" t="s">
        <v>679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>
        <f t="shared" si="53"/>
        <v>43190</v>
      </c>
      <c r="D850" s="2" t="s">
        <v>682</v>
      </c>
      <c r="E850" s="11">
        <v>13</v>
      </c>
      <c r="F850" s="2" t="s">
        <v>681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>
        <f t="shared" si="53"/>
        <v>43190</v>
      </c>
      <c r="D851" s="2" t="s">
        <v>619</v>
      </c>
      <c r="E851" s="11">
        <v>14</v>
      </c>
      <c r="F851" s="2" t="s">
        <v>618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>
        <f t="shared" si="53"/>
        <v>43190</v>
      </c>
      <c r="D852" s="2" t="s">
        <v>622</v>
      </c>
      <c r="E852" s="11">
        <v>14</v>
      </c>
      <c r="F852" s="2" t="s">
        <v>621</v>
      </c>
      <c r="H852" s="2">
        <f>'Справка 6'!Q12</f>
        <v>3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>
        <f t="shared" si="53"/>
        <v>43190</v>
      </c>
      <c r="D853" s="2" t="s">
        <v>625</v>
      </c>
      <c r="E853" s="11">
        <v>14</v>
      </c>
      <c r="F853" s="2" t="s">
        <v>624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>
        <f t="shared" si="53"/>
        <v>43190</v>
      </c>
      <c r="D854" s="2" t="s">
        <v>628</v>
      </c>
      <c r="E854" s="11">
        <v>14</v>
      </c>
      <c r="F854" s="2" t="s">
        <v>627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>
        <f t="shared" si="53"/>
        <v>43190</v>
      </c>
      <c r="D855" s="2" t="s">
        <v>631</v>
      </c>
      <c r="E855" s="11">
        <v>14</v>
      </c>
      <c r="F855" s="2" t="s">
        <v>630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>
        <f t="shared" si="53"/>
        <v>43190</v>
      </c>
      <c r="D856" s="2" t="s">
        <v>634</v>
      </c>
      <c r="E856" s="11">
        <v>14</v>
      </c>
      <c r="F856" s="2" t="s">
        <v>633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>
        <f t="shared" si="53"/>
        <v>43190</v>
      </c>
      <c r="D857" s="2" t="s">
        <v>637</v>
      </c>
      <c r="E857" s="11">
        <v>14</v>
      </c>
      <c r="F857" s="2" t="s">
        <v>636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>
        <f t="shared" si="53"/>
        <v>43190</v>
      </c>
      <c r="D858" s="2" t="s">
        <v>640</v>
      </c>
      <c r="E858" s="11">
        <v>14</v>
      </c>
      <c r="F858" s="2" t="s">
        <v>639</v>
      </c>
      <c r="H858" s="2">
        <f>'Справка 6'!Q18</f>
        <v>70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>
        <f t="shared" si="53"/>
        <v>43190</v>
      </c>
      <c r="D859" s="2" t="s">
        <v>641</v>
      </c>
      <c r="E859" s="11">
        <v>14</v>
      </c>
      <c r="F859" s="2" t="s">
        <v>616</v>
      </c>
      <c r="H859" s="2">
        <f>'Справка 6'!Q19</f>
        <v>91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>
        <f t="shared" si="53"/>
        <v>43190</v>
      </c>
      <c r="D860" s="2" t="s">
        <v>644</v>
      </c>
      <c r="E860" s="11">
        <v>14</v>
      </c>
      <c r="F860" s="2" t="s">
        <v>643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>
        <f t="shared" si="53"/>
        <v>43190</v>
      </c>
      <c r="D861" s="2" t="s">
        <v>647</v>
      </c>
      <c r="E861" s="11">
        <v>14</v>
      </c>
      <c r="F861" s="2" t="s">
        <v>646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>
        <f t="shared" si="53"/>
        <v>43190</v>
      </c>
      <c r="D862" s="2" t="s">
        <v>651</v>
      </c>
      <c r="E862" s="11">
        <v>14</v>
      </c>
      <c r="F862" s="2" t="s">
        <v>650</v>
      </c>
      <c r="H862" s="2">
        <f>'Справка 6'!Q23</f>
        <v>43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>
        <f t="shared" si="53"/>
        <v>43190</v>
      </c>
      <c r="D863" s="2" t="s">
        <v>653</v>
      </c>
      <c r="E863" s="11">
        <v>14</v>
      </c>
      <c r="F863" s="2" t="s">
        <v>652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>
        <f t="shared" si="53"/>
        <v>43190</v>
      </c>
      <c r="D864" s="2" t="s">
        <v>655</v>
      </c>
      <c r="E864" s="11">
        <v>14</v>
      </c>
      <c r="F864" s="2" t="s">
        <v>654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>
        <f t="shared" si="53"/>
        <v>43190</v>
      </c>
      <c r="D865" s="2" t="s">
        <v>656</v>
      </c>
      <c r="E865" s="11">
        <v>14</v>
      </c>
      <c r="F865" s="2" t="s">
        <v>639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>
        <f t="shared" si="53"/>
        <v>43190</v>
      </c>
      <c r="D866" s="2" t="s">
        <v>657</v>
      </c>
      <c r="E866" s="11">
        <v>14</v>
      </c>
      <c r="F866" s="2" t="s">
        <v>990</v>
      </c>
      <c r="H866" s="2">
        <f>'Справка 6'!Q27</f>
        <v>84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>
        <f t="shared" si="53"/>
        <v>43190</v>
      </c>
      <c r="D867" s="2" t="s">
        <v>661</v>
      </c>
      <c r="E867" s="11">
        <v>14</v>
      </c>
      <c r="F867" s="2" t="s">
        <v>660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>
        <f t="shared" si="53"/>
        <v>43190</v>
      </c>
      <c r="D868" s="2" t="s">
        <v>662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>
        <f t="shared" si="53"/>
        <v>43190</v>
      </c>
      <c r="D869" s="2" t="s">
        <v>663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>
        <f t="shared" si="53"/>
        <v>43190</v>
      </c>
      <c r="D870" s="2" t="s">
        <v>664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>
        <f t="shared" si="53"/>
        <v>43190</v>
      </c>
      <c r="D871" s="2" t="s">
        <v>665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>
        <f t="shared" si="53"/>
        <v>43190</v>
      </c>
      <c r="D872" s="2" t="s">
        <v>667</v>
      </c>
      <c r="E872" s="11">
        <v>14</v>
      </c>
      <c r="F872" s="2" t="s">
        <v>666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>
        <f t="shared" si="53"/>
        <v>43190</v>
      </c>
      <c r="D873" s="2" t="s">
        <v>668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>
        <f t="shared" si="53"/>
        <v>43190</v>
      </c>
      <c r="D874" s="2" t="s">
        <v>670</v>
      </c>
      <c r="E874" s="11">
        <v>14</v>
      </c>
      <c r="F874" s="2" t="s">
        <v>669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>
        <f t="shared" si="53"/>
        <v>43190</v>
      </c>
      <c r="D875" s="2" t="s">
        <v>672</v>
      </c>
      <c r="E875" s="11">
        <v>14</v>
      </c>
      <c r="F875" s="2" t="s">
        <v>671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>
        <f t="shared" si="53"/>
        <v>43190</v>
      </c>
      <c r="D876" s="2" t="s">
        <v>674</v>
      </c>
      <c r="E876" s="11">
        <v>14</v>
      </c>
      <c r="F876" s="2" t="s">
        <v>673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>
        <f t="shared" si="53"/>
        <v>43190</v>
      </c>
      <c r="D877" s="2" t="s">
        <v>675</v>
      </c>
      <c r="E877" s="11">
        <v>14</v>
      </c>
      <c r="F877" s="2" t="s">
        <v>639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>
        <f t="shared" si="53"/>
        <v>43190</v>
      </c>
      <c r="D878" s="2" t="s">
        <v>677</v>
      </c>
      <c r="E878" s="11">
        <v>14</v>
      </c>
      <c r="F878" s="2" t="s">
        <v>659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>
        <f t="shared" si="53"/>
        <v>43190</v>
      </c>
      <c r="D879" s="2" t="s">
        <v>680</v>
      </c>
      <c r="E879" s="11">
        <v>14</v>
      </c>
      <c r="F879" s="2" t="s">
        <v>679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>
        <f t="shared" si="53"/>
        <v>43190</v>
      </c>
      <c r="D880" s="2" t="s">
        <v>682</v>
      </c>
      <c r="E880" s="11">
        <v>14</v>
      </c>
      <c r="F880" s="2" t="s">
        <v>681</v>
      </c>
      <c r="H880" s="2">
        <f>'Справка 6'!Q42</f>
        <v>175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>
        <f t="shared" si="53"/>
        <v>43190</v>
      </c>
      <c r="D881" s="2" t="s">
        <v>619</v>
      </c>
      <c r="E881" s="11">
        <v>15</v>
      </c>
      <c r="F881" s="2" t="s">
        <v>618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>
        <f t="shared" si="53"/>
        <v>43190</v>
      </c>
      <c r="D882" s="2" t="s">
        <v>622</v>
      </c>
      <c r="E882" s="11">
        <v>15</v>
      </c>
      <c r="F882" s="2" t="s">
        <v>621</v>
      </c>
      <c r="H882" s="2">
        <f>'Справка 6'!R12</f>
        <v>40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>
        <f t="shared" si="53"/>
        <v>43190</v>
      </c>
      <c r="D883" s="2" t="s">
        <v>625</v>
      </c>
      <c r="E883" s="11">
        <v>15</v>
      </c>
      <c r="F883" s="2" t="s">
        <v>624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>
        <f t="shared" si="53"/>
        <v>43190</v>
      </c>
      <c r="D884" s="2" t="s">
        <v>628</v>
      </c>
      <c r="E884" s="11">
        <v>15</v>
      </c>
      <c r="F884" s="2" t="s">
        <v>627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>
        <f t="shared" si="53"/>
        <v>43190</v>
      </c>
      <c r="D885" s="2" t="s">
        <v>631</v>
      </c>
      <c r="E885" s="11">
        <v>15</v>
      </c>
      <c r="F885" s="2" t="s">
        <v>630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>
        <f t="shared" si="53"/>
        <v>43190</v>
      </c>
      <c r="D886" s="2" t="s">
        <v>634</v>
      </c>
      <c r="E886" s="11">
        <v>15</v>
      </c>
      <c r="F886" s="2" t="s">
        <v>633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>
        <f t="shared" si="53"/>
        <v>43190</v>
      </c>
      <c r="D887" s="2" t="s">
        <v>637</v>
      </c>
      <c r="E887" s="11">
        <v>15</v>
      </c>
      <c r="F887" s="2" t="s">
        <v>636</v>
      </c>
      <c r="H887" s="2">
        <f>'Справка 6'!R17</f>
        <v>97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>
        <f t="shared" si="53"/>
        <v>43190</v>
      </c>
      <c r="D888" s="2" t="s">
        <v>640</v>
      </c>
      <c r="E888" s="11">
        <v>15</v>
      </c>
      <c r="F888" s="2" t="s">
        <v>639</v>
      </c>
      <c r="H888" s="2">
        <f>'Справка 6'!R18</f>
        <v>6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>
        <f t="shared" si="53"/>
        <v>43190</v>
      </c>
      <c r="D889" s="2" t="s">
        <v>641</v>
      </c>
      <c r="E889" s="11">
        <v>15</v>
      </c>
      <c r="F889" s="2" t="s">
        <v>616</v>
      </c>
      <c r="H889" s="2">
        <f>'Справка 6'!R19</f>
        <v>143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>
        <f t="shared" si="53"/>
        <v>43190</v>
      </c>
      <c r="D890" s="2" t="s">
        <v>644</v>
      </c>
      <c r="E890" s="11">
        <v>15</v>
      </c>
      <c r="F890" s="2" t="s">
        <v>643</v>
      </c>
      <c r="H890" s="2">
        <f>'Справка 6'!R20</f>
        <v>1758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>
        <f t="shared" si="53"/>
        <v>43190</v>
      </c>
      <c r="D891" s="2" t="s">
        <v>647</v>
      </c>
      <c r="E891" s="11">
        <v>15</v>
      </c>
      <c r="F891" s="2" t="s">
        <v>646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>
        <f t="shared" si="53"/>
        <v>43190</v>
      </c>
      <c r="D892" s="2" t="s">
        <v>651</v>
      </c>
      <c r="E892" s="11">
        <v>15</v>
      </c>
      <c r="F892" s="2" t="s">
        <v>650</v>
      </c>
      <c r="H892" s="2">
        <f>'Справка 6'!R23</f>
        <v>44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>
        <f t="shared" si="53"/>
        <v>43190</v>
      </c>
      <c r="D893" s="2" t="s">
        <v>653</v>
      </c>
      <c r="E893" s="11">
        <v>15</v>
      </c>
      <c r="F893" s="2" t="s">
        <v>652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>
        <f t="shared" si="53"/>
        <v>43190</v>
      </c>
      <c r="D894" s="2" t="s">
        <v>655</v>
      </c>
      <c r="E894" s="11">
        <v>15</v>
      </c>
      <c r="F894" s="2" t="s">
        <v>654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>
        <f t="shared" si="53"/>
        <v>43190</v>
      </c>
      <c r="D895" s="2" t="s">
        <v>656</v>
      </c>
      <c r="E895" s="11">
        <v>15</v>
      </c>
      <c r="F895" s="2" t="s">
        <v>639</v>
      </c>
      <c r="H895" s="2">
        <f>'Справка 6'!R26</f>
        <v>0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>
        <f t="shared" si="53"/>
        <v>43190</v>
      </c>
      <c r="D896" s="2" t="s">
        <v>657</v>
      </c>
      <c r="E896" s="11">
        <v>15</v>
      </c>
      <c r="F896" s="2" t="s">
        <v>990</v>
      </c>
      <c r="H896" s="2">
        <f>'Справка 6'!R27</f>
        <v>44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>
        <f t="shared" si="53"/>
        <v>43190</v>
      </c>
      <c r="D897" s="2" t="s">
        <v>661</v>
      </c>
      <c r="E897" s="11">
        <v>15</v>
      </c>
      <c r="F897" s="2" t="s">
        <v>660</v>
      </c>
      <c r="H897" s="2">
        <f>'Справка 6'!R29</f>
        <v>24402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>
        <f t="shared" si="53"/>
        <v>43190</v>
      </c>
      <c r="D898" s="2" t="s">
        <v>662</v>
      </c>
      <c r="E898" s="11">
        <v>15</v>
      </c>
      <c r="F898" s="2" t="s">
        <v>139</v>
      </c>
      <c r="H898" s="2">
        <f>'Справка 6'!R30</f>
        <v>24399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>
        <f t="shared" si="53"/>
        <v>43190</v>
      </c>
      <c r="D899" s="2" t="s">
        <v>663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>
        <f t="shared" si="53"/>
        <v>43190</v>
      </c>
      <c r="D900" s="2" t="s">
        <v>664</v>
      </c>
      <c r="E900" s="11">
        <v>15</v>
      </c>
      <c r="F900" s="2" t="s">
        <v>145</v>
      </c>
      <c r="H900" s="2">
        <f>'Справка 6'!R32</f>
        <v>0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>
        <f t="shared" si="53"/>
        <v>43190</v>
      </c>
      <c r="D901" s="2" t="s">
        <v>665</v>
      </c>
      <c r="E901" s="11">
        <v>15</v>
      </c>
      <c r="F901" s="2" t="s">
        <v>147</v>
      </c>
      <c r="H901" s="2">
        <f>'Справка 6'!R33</f>
        <v>3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>
        <f t="shared" si="53"/>
        <v>43190</v>
      </c>
      <c r="D902" s="2" t="s">
        <v>667</v>
      </c>
      <c r="E902" s="11">
        <v>15</v>
      </c>
      <c r="F902" s="2" t="s">
        <v>666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>
        <f t="shared" si="53"/>
        <v>43190</v>
      </c>
      <c r="D903" s="2" t="s">
        <v>668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>
        <f t="shared" si="53"/>
        <v>43190</v>
      </c>
      <c r="D904" s="2" t="s">
        <v>670</v>
      </c>
      <c r="E904" s="11">
        <v>15</v>
      </c>
      <c r="F904" s="2" t="s">
        <v>669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>
        <f t="shared" si="53"/>
        <v>43190</v>
      </c>
      <c r="D905" s="2" t="s">
        <v>672</v>
      </c>
      <c r="E905" s="11">
        <v>15</v>
      </c>
      <c r="F905" s="2" t="s">
        <v>671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>
        <f t="shared" si="53"/>
        <v>43190</v>
      </c>
      <c r="D906" s="2" t="s">
        <v>674</v>
      </c>
      <c r="E906" s="11">
        <v>15</v>
      </c>
      <c r="F906" s="2" t="s">
        <v>673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>
        <f t="shared" si="53"/>
        <v>43190</v>
      </c>
      <c r="D907" s="2" t="s">
        <v>675</v>
      </c>
      <c r="E907" s="11">
        <v>15</v>
      </c>
      <c r="F907" s="2" t="s">
        <v>639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>
        <f t="shared" si="53"/>
        <v>43190</v>
      </c>
      <c r="D908" s="2" t="s">
        <v>677</v>
      </c>
      <c r="E908" s="11">
        <v>15</v>
      </c>
      <c r="F908" s="2" t="s">
        <v>659</v>
      </c>
      <c r="H908" s="2">
        <f>'Справка 6'!R40</f>
        <v>24402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>
        <f t="shared" si="53"/>
        <v>43190</v>
      </c>
      <c r="D909" s="2" t="s">
        <v>680</v>
      </c>
      <c r="E909" s="11">
        <v>15</v>
      </c>
      <c r="F909" s="2" t="s">
        <v>679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>
        <f t="shared" si="53"/>
        <v>43190</v>
      </c>
      <c r="D910" s="2" t="s">
        <v>682</v>
      </c>
      <c r="E910" s="11">
        <v>15</v>
      </c>
      <c r="F910" s="2" t="s">
        <v>681</v>
      </c>
      <c r="H910" s="2">
        <f>'Справка 6'!R42</f>
        <v>26347</v>
      </c>
    </row>
    <row r="911" spans="3:6" s="1" customFormat="1" ht="15.75">
      <c r="C911" s="5"/>
      <c r="F911" s="6" t="s">
        <v>991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>
        <f aca="true" t="shared" si="56" ref="C912:C975">endDate</f>
        <v>43190</v>
      </c>
      <c r="D912" s="2" t="s">
        <v>691</v>
      </c>
      <c r="E912" s="11">
        <v>1</v>
      </c>
      <c r="F912" s="2" t="s">
        <v>690</v>
      </c>
      <c r="G912" s="2" t="s">
        <v>992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>
        <f t="shared" si="56"/>
        <v>43190</v>
      </c>
      <c r="D913" s="2" t="s">
        <v>694</v>
      </c>
      <c r="E913" s="11">
        <v>1</v>
      </c>
      <c r="F913" s="2" t="s">
        <v>693</v>
      </c>
      <c r="G913" s="2" t="s">
        <v>992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>
        <f t="shared" si="56"/>
        <v>43190</v>
      </c>
      <c r="D914" s="2" t="s">
        <v>696</v>
      </c>
      <c r="E914" s="11">
        <v>1</v>
      </c>
      <c r="F914" s="2" t="s">
        <v>695</v>
      </c>
      <c r="G914" s="2" t="s">
        <v>992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>
        <f t="shared" si="56"/>
        <v>43190</v>
      </c>
      <c r="D915" s="2" t="s">
        <v>698</v>
      </c>
      <c r="E915" s="11">
        <v>1</v>
      </c>
      <c r="F915" s="2" t="s">
        <v>697</v>
      </c>
      <c r="G915" s="2" t="s">
        <v>992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>
        <f t="shared" si="56"/>
        <v>43190</v>
      </c>
      <c r="D916" s="2" t="s">
        <v>700</v>
      </c>
      <c r="E916" s="11">
        <v>1</v>
      </c>
      <c r="F916" s="2" t="s">
        <v>699</v>
      </c>
      <c r="G916" s="2" t="s">
        <v>992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>
        <f t="shared" si="56"/>
        <v>43190</v>
      </c>
      <c r="D917" s="2" t="s">
        <v>702</v>
      </c>
      <c r="E917" s="11">
        <v>1</v>
      </c>
      <c r="F917" s="2" t="s">
        <v>701</v>
      </c>
      <c r="G917" s="2" t="s">
        <v>992</v>
      </c>
      <c r="H917" s="9">
        <f>'Справка 7'!C17</f>
        <v>0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>
        <f t="shared" si="56"/>
        <v>43190</v>
      </c>
      <c r="D918" s="2" t="s">
        <v>704</v>
      </c>
      <c r="E918" s="11">
        <v>1</v>
      </c>
      <c r="F918" s="2" t="s">
        <v>703</v>
      </c>
      <c r="G918" s="2" t="s">
        <v>992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>
        <f t="shared" si="56"/>
        <v>43190</v>
      </c>
      <c r="D919" s="2" t="s">
        <v>706</v>
      </c>
      <c r="E919" s="11">
        <v>1</v>
      </c>
      <c r="F919" s="2" t="s">
        <v>705</v>
      </c>
      <c r="G919" s="2" t="s">
        <v>992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>
        <f t="shared" si="56"/>
        <v>43190</v>
      </c>
      <c r="D920" s="2" t="s">
        <v>707</v>
      </c>
      <c r="E920" s="11">
        <v>1</v>
      </c>
      <c r="F920" s="2" t="s">
        <v>699</v>
      </c>
      <c r="G920" s="2" t="s">
        <v>992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>
        <f t="shared" si="56"/>
        <v>43190</v>
      </c>
      <c r="D921" s="2" t="s">
        <v>709</v>
      </c>
      <c r="E921" s="11">
        <v>1</v>
      </c>
      <c r="F921" s="2" t="s">
        <v>692</v>
      </c>
      <c r="G921" s="2" t="s">
        <v>992</v>
      </c>
      <c r="H921" s="9">
        <f>'Справка 7'!C21</f>
        <v>0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>
        <f t="shared" si="56"/>
        <v>43190</v>
      </c>
      <c r="D922" s="2" t="s">
        <v>712</v>
      </c>
      <c r="E922" s="11">
        <v>1</v>
      </c>
      <c r="F922" s="2" t="s">
        <v>993</v>
      </c>
      <c r="G922" s="2" t="s">
        <v>992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>
        <f t="shared" si="56"/>
        <v>43190</v>
      </c>
      <c r="D923" s="2" t="s">
        <v>715</v>
      </c>
      <c r="E923" s="11">
        <v>1</v>
      </c>
      <c r="F923" s="2" t="s">
        <v>714</v>
      </c>
      <c r="G923" s="2" t="s">
        <v>992</v>
      </c>
      <c r="H923" s="9">
        <f>'Справка 7'!C26</f>
        <v>74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>
        <f t="shared" si="56"/>
        <v>43190</v>
      </c>
      <c r="D924" s="2" t="s">
        <v>717</v>
      </c>
      <c r="E924" s="11">
        <v>1</v>
      </c>
      <c r="F924" s="2" t="s">
        <v>716</v>
      </c>
      <c r="G924" s="2" t="s">
        <v>992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>
        <f t="shared" si="56"/>
        <v>43190</v>
      </c>
      <c r="D925" s="2" t="s">
        <v>719</v>
      </c>
      <c r="E925" s="11">
        <v>1</v>
      </c>
      <c r="F925" s="2" t="s">
        <v>718</v>
      </c>
      <c r="G925" s="2" t="s">
        <v>992</v>
      </c>
      <c r="H925" s="9">
        <f>'Справка 7'!C28</f>
        <v>74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>
        <f t="shared" si="56"/>
        <v>43190</v>
      </c>
      <c r="D926" s="2" t="s">
        <v>721</v>
      </c>
      <c r="E926" s="11">
        <v>1</v>
      </c>
      <c r="F926" s="2" t="s">
        <v>720</v>
      </c>
      <c r="G926" s="2" t="s">
        <v>992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>
        <f t="shared" si="56"/>
        <v>43190</v>
      </c>
      <c r="D927" s="2" t="s">
        <v>723</v>
      </c>
      <c r="E927" s="11">
        <v>1</v>
      </c>
      <c r="F927" s="2" t="s">
        <v>722</v>
      </c>
      <c r="G927" s="2" t="s">
        <v>992</v>
      </c>
      <c r="H927" s="9">
        <f>'Справка 7'!C30</f>
        <v>100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>
        <f t="shared" si="56"/>
        <v>43190</v>
      </c>
      <c r="D928" s="2" t="s">
        <v>725</v>
      </c>
      <c r="E928" s="11">
        <v>1</v>
      </c>
      <c r="F928" s="2" t="s">
        <v>724</v>
      </c>
      <c r="G928" s="2" t="s">
        <v>992</v>
      </c>
      <c r="H928" s="9">
        <f>'Справка 7'!C31</f>
        <v>0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>
        <f t="shared" si="56"/>
        <v>43190</v>
      </c>
      <c r="D929" s="2" t="s">
        <v>727</v>
      </c>
      <c r="E929" s="11">
        <v>1</v>
      </c>
      <c r="F929" s="2" t="s">
        <v>726</v>
      </c>
      <c r="G929" s="2" t="s">
        <v>992</v>
      </c>
      <c r="H929" s="9">
        <f>'Справка 7'!C32</f>
        <v>0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>
        <f t="shared" si="56"/>
        <v>43190</v>
      </c>
      <c r="D930" s="2" t="s">
        <v>729</v>
      </c>
      <c r="E930" s="11">
        <v>1</v>
      </c>
      <c r="F930" s="2" t="s">
        <v>728</v>
      </c>
      <c r="G930" s="2" t="s">
        <v>992</v>
      </c>
      <c r="H930" s="9">
        <f>'Справка 7'!C33</f>
        <v>7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>
        <f t="shared" si="56"/>
        <v>43190</v>
      </c>
      <c r="D931" s="2" t="s">
        <v>731</v>
      </c>
      <c r="E931" s="11">
        <v>1</v>
      </c>
      <c r="F931" s="2" t="s">
        <v>730</v>
      </c>
      <c r="G931" s="2" t="s">
        <v>992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>
        <f t="shared" si="56"/>
        <v>43190</v>
      </c>
      <c r="D932" s="2" t="s">
        <v>733</v>
      </c>
      <c r="E932" s="11">
        <v>1</v>
      </c>
      <c r="F932" s="2" t="s">
        <v>732</v>
      </c>
      <c r="G932" s="2" t="s">
        <v>992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>
        <f t="shared" si="56"/>
        <v>43190</v>
      </c>
      <c r="D933" s="2" t="s">
        <v>735</v>
      </c>
      <c r="E933" s="11">
        <v>1</v>
      </c>
      <c r="F933" s="2" t="s">
        <v>994</v>
      </c>
      <c r="G933" s="2" t="s">
        <v>992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>
        <f t="shared" si="56"/>
        <v>43190</v>
      </c>
      <c r="D934" s="2" t="s">
        <v>737</v>
      </c>
      <c r="E934" s="11">
        <v>1</v>
      </c>
      <c r="F934" s="2" t="s">
        <v>995</v>
      </c>
      <c r="G934" s="2" t="s">
        <v>992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>
        <f t="shared" si="56"/>
        <v>43190</v>
      </c>
      <c r="D935" s="2" t="s">
        <v>739</v>
      </c>
      <c r="E935" s="11">
        <v>1</v>
      </c>
      <c r="F935" s="2" t="s">
        <v>996</v>
      </c>
      <c r="G935" s="2" t="s">
        <v>992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>
        <f t="shared" si="56"/>
        <v>43190</v>
      </c>
      <c r="D936" s="2" t="s">
        <v>741</v>
      </c>
      <c r="E936" s="11">
        <v>1</v>
      </c>
      <c r="F936" s="2" t="s">
        <v>997</v>
      </c>
      <c r="G936" s="2" t="s">
        <v>992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>
        <f t="shared" si="56"/>
        <v>43190</v>
      </c>
      <c r="D937" s="2" t="s">
        <v>743</v>
      </c>
      <c r="E937" s="11">
        <v>1</v>
      </c>
      <c r="F937" s="2" t="s">
        <v>742</v>
      </c>
      <c r="G937" s="2" t="s">
        <v>992</v>
      </c>
      <c r="H937" s="9">
        <f>'Справка 7'!C40</f>
        <v>294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>
        <f t="shared" si="56"/>
        <v>43190</v>
      </c>
      <c r="D938" s="2" t="s">
        <v>745</v>
      </c>
      <c r="E938" s="11">
        <v>1</v>
      </c>
      <c r="F938" s="2" t="s">
        <v>998</v>
      </c>
      <c r="G938" s="2" t="s">
        <v>992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>
        <f t="shared" si="56"/>
        <v>43190</v>
      </c>
      <c r="D939" s="2" t="s">
        <v>747</v>
      </c>
      <c r="E939" s="11">
        <v>1</v>
      </c>
      <c r="F939" s="2" t="s">
        <v>999</v>
      </c>
      <c r="G939" s="2" t="s">
        <v>992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>
        <f t="shared" si="56"/>
        <v>43190</v>
      </c>
      <c r="D940" s="2" t="s">
        <v>749</v>
      </c>
      <c r="E940" s="11">
        <v>1</v>
      </c>
      <c r="F940" s="2" t="s">
        <v>1000</v>
      </c>
      <c r="G940" s="2" t="s">
        <v>992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>
        <f t="shared" si="56"/>
        <v>43190</v>
      </c>
      <c r="D941" s="2" t="s">
        <v>751</v>
      </c>
      <c r="E941" s="11">
        <v>1</v>
      </c>
      <c r="F941" s="2" t="s">
        <v>720</v>
      </c>
      <c r="G941" s="2" t="s">
        <v>992</v>
      </c>
      <c r="H941" s="9">
        <f>'Справка 7'!C44</f>
        <v>294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>
        <f t="shared" si="56"/>
        <v>43190</v>
      </c>
      <c r="D942" s="2" t="s">
        <v>753</v>
      </c>
      <c r="E942" s="11">
        <v>1</v>
      </c>
      <c r="F942" s="2" t="s">
        <v>713</v>
      </c>
      <c r="G942" s="2" t="s">
        <v>992</v>
      </c>
      <c r="H942" s="9">
        <f>'Справка 7'!C45</f>
        <v>475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>
        <f t="shared" si="56"/>
        <v>43190</v>
      </c>
      <c r="D943" s="2" t="s">
        <v>755</v>
      </c>
      <c r="E943" s="11">
        <v>1</v>
      </c>
      <c r="F943" s="2" t="s">
        <v>754</v>
      </c>
      <c r="G943" s="2" t="s">
        <v>992</v>
      </c>
      <c r="H943" s="9">
        <f>'Справка 7'!C46</f>
        <v>475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>
        <f t="shared" si="56"/>
        <v>43190</v>
      </c>
      <c r="D944" s="2" t="s">
        <v>691</v>
      </c>
      <c r="E944" s="11">
        <v>2</v>
      </c>
      <c r="F944" s="2" t="s">
        <v>690</v>
      </c>
      <c r="G944" s="2" t="s">
        <v>992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>
        <f t="shared" si="56"/>
        <v>43190</v>
      </c>
      <c r="D945" s="2" t="s">
        <v>694</v>
      </c>
      <c r="E945" s="11">
        <v>2</v>
      </c>
      <c r="F945" s="2" t="s">
        <v>693</v>
      </c>
      <c r="G945" s="2" t="s">
        <v>992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>
        <f t="shared" si="56"/>
        <v>43190</v>
      </c>
      <c r="D946" s="2" t="s">
        <v>696</v>
      </c>
      <c r="E946" s="11">
        <v>2</v>
      </c>
      <c r="F946" s="2" t="s">
        <v>695</v>
      </c>
      <c r="G946" s="2" t="s">
        <v>992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>
        <f t="shared" si="56"/>
        <v>43190</v>
      </c>
      <c r="D947" s="2" t="s">
        <v>698</v>
      </c>
      <c r="E947" s="11">
        <v>2</v>
      </c>
      <c r="F947" s="2" t="s">
        <v>697</v>
      </c>
      <c r="G947" s="2" t="s">
        <v>992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>
        <f t="shared" si="56"/>
        <v>43190</v>
      </c>
      <c r="D948" s="2" t="s">
        <v>700</v>
      </c>
      <c r="E948" s="11">
        <v>2</v>
      </c>
      <c r="F948" s="2" t="s">
        <v>699</v>
      </c>
      <c r="G948" s="2" t="s">
        <v>992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>
        <f t="shared" si="56"/>
        <v>43190</v>
      </c>
      <c r="D949" s="2" t="s">
        <v>702</v>
      </c>
      <c r="E949" s="11">
        <v>2</v>
      </c>
      <c r="F949" s="2" t="s">
        <v>701</v>
      </c>
      <c r="G949" s="2" t="s">
        <v>992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>
        <f t="shared" si="56"/>
        <v>43190</v>
      </c>
      <c r="D950" s="2" t="s">
        <v>704</v>
      </c>
      <c r="E950" s="11">
        <v>2</v>
      </c>
      <c r="F950" s="2" t="s">
        <v>703</v>
      </c>
      <c r="G950" s="2" t="s">
        <v>992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>
        <f t="shared" si="56"/>
        <v>43190</v>
      </c>
      <c r="D951" s="2" t="s">
        <v>706</v>
      </c>
      <c r="E951" s="11">
        <v>2</v>
      </c>
      <c r="F951" s="2" t="s">
        <v>705</v>
      </c>
      <c r="G951" s="2" t="s">
        <v>992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>
        <f t="shared" si="56"/>
        <v>43190</v>
      </c>
      <c r="D952" s="2" t="s">
        <v>707</v>
      </c>
      <c r="E952" s="11">
        <v>2</v>
      </c>
      <c r="F952" s="2" t="s">
        <v>699</v>
      </c>
      <c r="G952" s="2" t="s">
        <v>992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>
        <f t="shared" si="56"/>
        <v>43190</v>
      </c>
      <c r="D953" s="2" t="s">
        <v>709</v>
      </c>
      <c r="E953" s="11">
        <v>2</v>
      </c>
      <c r="F953" s="2" t="s">
        <v>692</v>
      </c>
      <c r="G953" s="2" t="s">
        <v>992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>
        <f t="shared" si="56"/>
        <v>43190</v>
      </c>
      <c r="D954" s="2" t="s">
        <v>712</v>
      </c>
      <c r="E954" s="11">
        <v>2</v>
      </c>
      <c r="F954" s="2" t="s">
        <v>993</v>
      </c>
      <c r="G954" s="2" t="s">
        <v>992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>
        <f t="shared" si="56"/>
        <v>43190</v>
      </c>
      <c r="D955" s="2" t="s">
        <v>715</v>
      </c>
      <c r="E955" s="11">
        <v>2</v>
      </c>
      <c r="F955" s="2" t="s">
        <v>714</v>
      </c>
      <c r="G955" s="2" t="s">
        <v>992</v>
      </c>
      <c r="H955" s="9">
        <f>'Справка 7'!D26</f>
        <v>74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>
        <f t="shared" si="56"/>
        <v>43190</v>
      </c>
      <c r="D956" s="2" t="s">
        <v>717</v>
      </c>
      <c r="E956" s="11">
        <v>2</v>
      </c>
      <c r="F956" s="2" t="s">
        <v>716</v>
      </c>
      <c r="G956" s="2" t="s">
        <v>992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>
        <f t="shared" si="56"/>
        <v>43190</v>
      </c>
      <c r="D957" s="2" t="s">
        <v>719</v>
      </c>
      <c r="E957" s="11">
        <v>2</v>
      </c>
      <c r="F957" s="2" t="s">
        <v>718</v>
      </c>
      <c r="G957" s="2" t="s">
        <v>992</v>
      </c>
      <c r="H957" s="9">
        <f>'Справка 7'!D28</f>
        <v>74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>
        <f t="shared" si="56"/>
        <v>43190</v>
      </c>
      <c r="D958" s="2" t="s">
        <v>721</v>
      </c>
      <c r="E958" s="11">
        <v>2</v>
      </c>
      <c r="F958" s="2" t="s">
        <v>720</v>
      </c>
      <c r="G958" s="2" t="s">
        <v>992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>
        <f t="shared" si="56"/>
        <v>43190</v>
      </c>
      <c r="D959" s="2" t="s">
        <v>723</v>
      </c>
      <c r="E959" s="11">
        <v>2</v>
      </c>
      <c r="F959" s="2" t="s">
        <v>722</v>
      </c>
      <c r="G959" s="2" t="s">
        <v>992</v>
      </c>
      <c r="H959" s="9">
        <f>'Справка 7'!D30</f>
        <v>100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>
        <f t="shared" si="56"/>
        <v>43190</v>
      </c>
      <c r="D960" s="2" t="s">
        <v>725</v>
      </c>
      <c r="E960" s="11">
        <v>2</v>
      </c>
      <c r="F960" s="2" t="s">
        <v>724</v>
      </c>
      <c r="G960" s="2" t="s">
        <v>992</v>
      </c>
      <c r="H960" s="9">
        <f>'Справка 7'!D31</f>
        <v>0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>
        <f t="shared" si="56"/>
        <v>43190</v>
      </c>
      <c r="D961" s="2" t="s">
        <v>727</v>
      </c>
      <c r="E961" s="11">
        <v>2</v>
      </c>
      <c r="F961" s="2" t="s">
        <v>726</v>
      </c>
      <c r="G961" s="2" t="s">
        <v>992</v>
      </c>
      <c r="H961" s="9">
        <f>'Справка 7'!D32</f>
        <v>0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>
        <f t="shared" si="56"/>
        <v>43190</v>
      </c>
      <c r="D962" s="2" t="s">
        <v>729</v>
      </c>
      <c r="E962" s="11">
        <v>2</v>
      </c>
      <c r="F962" s="2" t="s">
        <v>728</v>
      </c>
      <c r="G962" s="2" t="s">
        <v>992</v>
      </c>
      <c r="H962" s="9">
        <f>'Справка 7'!D33</f>
        <v>7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>
        <f t="shared" si="56"/>
        <v>43190</v>
      </c>
      <c r="D963" s="2" t="s">
        <v>731</v>
      </c>
      <c r="E963" s="11">
        <v>2</v>
      </c>
      <c r="F963" s="2" t="s">
        <v>730</v>
      </c>
      <c r="G963" s="2" t="s">
        <v>992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>
        <f t="shared" si="56"/>
        <v>43190</v>
      </c>
      <c r="D964" s="2" t="s">
        <v>733</v>
      </c>
      <c r="E964" s="11">
        <v>2</v>
      </c>
      <c r="F964" s="2" t="s">
        <v>732</v>
      </c>
      <c r="G964" s="2" t="s">
        <v>992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>
        <f t="shared" si="56"/>
        <v>43190</v>
      </c>
      <c r="D965" s="2" t="s">
        <v>735</v>
      </c>
      <c r="E965" s="11">
        <v>2</v>
      </c>
      <c r="F965" s="2" t="s">
        <v>994</v>
      </c>
      <c r="G965" s="2" t="s">
        <v>992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>
        <f t="shared" si="56"/>
        <v>43190</v>
      </c>
      <c r="D966" s="2" t="s">
        <v>737</v>
      </c>
      <c r="E966" s="11">
        <v>2</v>
      </c>
      <c r="F966" s="2" t="s">
        <v>995</v>
      </c>
      <c r="G966" s="2" t="s">
        <v>992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>
        <f t="shared" si="56"/>
        <v>43190</v>
      </c>
      <c r="D967" s="2" t="s">
        <v>739</v>
      </c>
      <c r="E967" s="11">
        <v>2</v>
      </c>
      <c r="F967" s="2" t="s">
        <v>996</v>
      </c>
      <c r="G967" s="2" t="s">
        <v>992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>
        <f t="shared" si="56"/>
        <v>43190</v>
      </c>
      <c r="D968" s="2" t="s">
        <v>741</v>
      </c>
      <c r="E968" s="11">
        <v>2</v>
      </c>
      <c r="F968" s="2" t="s">
        <v>997</v>
      </c>
      <c r="G968" s="2" t="s">
        <v>992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>
        <f t="shared" si="56"/>
        <v>43190</v>
      </c>
      <c r="D969" s="2" t="s">
        <v>743</v>
      </c>
      <c r="E969" s="11">
        <v>2</v>
      </c>
      <c r="F969" s="2" t="s">
        <v>742</v>
      </c>
      <c r="G969" s="2" t="s">
        <v>992</v>
      </c>
      <c r="H969" s="9">
        <f>'Справка 7'!D40</f>
        <v>294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>
        <f t="shared" si="56"/>
        <v>43190</v>
      </c>
      <c r="D970" s="2" t="s">
        <v>745</v>
      </c>
      <c r="E970" s="11">
        <v>2</v>
      </c>
      <c r="F970" s="2" t="s">
        <v>998</v>
      </c>
      <c r="G970" s="2" t="s">
        <v>992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>
        <f t="shared" si="56"/>
        <v>43190</v>
      </c>
      <c r="D971" s="2" t="s">
        <v>747</v>
      </c>
      <c r="E971" s="11">
        <v>2</v>
      </c>
      <c r="F971" s="2" t="s">
        <v>999</v>
      </c>
      <c r="G971" s="2" t="s">
        <v>992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>
        <f t="shared" si="56"/>
        <v>43190</v>
      </c>
      <c r="D972" s="2" t="s">
        <v>749</v>
      </c>
      <c r="E972" s="11">
        <v>2</v>
      </c>
      <c r="F972" s="2" t="s">
        <v>1000</v>
      </c>
      <c r="G972" s="2" t="s">
        <v>992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>
        <f t="shared" si="56"/>
        <v>43190</v>
      </c>
      <c r="D973" s="2" t="s">
        <v>751</v>
      </c>
      <c r="E973" s="11">
        <v>2</v>
      </c>
      <c r="F973" s="2" t="s">
        <v>720</v>
      </c>
      <c r="G973" s="2" t="s">
        <v>992</v>
      </c>
      <c r="H973" s="9">
        <f>'Справка 7'!D44</f>
        <v>294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>
        <f t="shared" si="56"/>
        <v>43190</v>
      </c>
      <c r="D974" s="2" t="s">
        <v>753</v>
      </c>
      <c r="E974" s="11">
        <v>2</v>
      </c>
      <c r="F974" s="2" t="s">
        <v>713</v>
      </c>
      <c r="G974" s="2" t="s">
        <v>992</v>
      </c>
      <c r="H974" s="9">
        <f>'Справка 7'!D45</f>
        <v>475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>
        <f t="shared" si="56"/>
        <v>43190</v>
      </c>
      <c r="D975" s="2" t="s">
        <v>755</v>
      </c>
      <c r="E975" s="11">
        <v>2</v>
      </c>
      <c r="F975" s="2" t="s">
        <v>754</v>
      </c>
      <c r="G975" s="2" t="s">
        <v>992</v>
      </c>
      <c r="H975" s="9">
        <f>'Справка 7'!D46</f>
        <v>475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>
        <f aca="true" t="shared" si="59" ref="C976:C1039">endDate</f>
        <v>43190</v>
      </c>
      <c r="D976" s="2" t="s">
        <v>691</v>
      </c>
      <c r="E976" s="11">
        <v>3</v>
      </c>
      <c r="F976" s="2" t="s">
        <v>690</v>
      </c>
      <c r="G976" s="2" t="s">
        <v>992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>
        <f t="shared" si="59"/>
        <v>43190</v>
      </c>
      <c r="D977" s="2" t="s">
        <v>694</v>
      </c>
      <c r="E977" s="11">
        <v>3</v>
      </c>
      <c r="F977" s="2" t="s">
        <v>693</v>
      </c>
      <c r="G977" s="2" t="s">
        <v>992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>
        <f t="shared" si="59"/>
        <v>43190</v>
      </c>
      <c r="D978" s="2" t="s">
        <v>696</v>
      </c>
      <c r="E978" s="11">
        <v>3</v>
      </c>
      <c r="F978" s="2" t="s">
        <v>695</v>
      </c>
      <c r="G978" s="2" t="s">
        <v>992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>
        <f t="shared" si="59"/>
        <v>43190</v>
      </c>
      <c r="D979" s="2" t="s">
        <v>698</v>
      </c>
      <c r="E979" s="11">
        <v>3</v>
      </c>
      <c r="F979" s="2" t="s">
        <v>697</v>
      </c>
      <c r="G979" s="2" t="s">
        <v>992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>
        <f t="shared" si="59"/>
        <v>43190</v>
      </c>
      <c r="D980" s="2" t="s">
        <v>700</v>
      </c>
      <c r="E980" s="11">
        <v>3</v>
      </c>
      <c r="F980" s="2" t="s">
        <v>699</v>
      </c>
      <c r="G980" s="2" t="s">
        <v>992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>
        <f t="shared" si="59"/>
        <v>43190</v>
      </c>
      <c r="D981" s="2" t="s">
        <v>702</v>
      </c>
      <c r="E981" s="11">
        <v>3</v>
      </c>
      <c r="F981" s="2" t="s">
        <v>701</v>
      </c>
      <c r="G981" s="2" t="s">
        <v>992</v>
      </c>
      <c r="H981" s="9">
        <f>'Справка 7'!E17</f>
        <v>0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>
        <f t="shared" si="59"/>
        <v>43190</v>
      </c>
      <c r="D982" s="2" t="s">
        <v>704</v>
      </c>
      <c r="E982" s="11">
        <v>3</v>
      </c>
      <c r="F982" s="2" t="s">
        <v>703</v>
      </c>
      <c r="G982" s="2" t="s">
        <v>992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>
        <f t="shared" si="59"/>
        <v>43190</v>
      </c>
      <c r="D983" s="2" t="s">
        <v>706</v>
      </c>
      <c r="E983" s="11">
        <v>3</v>
      </c>
      <c r="F983" s="2" t="s">
        <v>705</v>
      </c>
      <c r="G983" s="2" t="s">
        <v>992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>
        <f t="shared" si="59"/>
        <v>43190</v>
      </c>
      <c r="D984" s="2" t="s">
        <v>707</v>
      </c>
      <c r="E984" s="11">
        <v>3</v>
      </c>
      <c r="F984" s="2" t="s">
        <v>699</v>
      </c>
      <c r="G984" s="2" t="s">
        <v>992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>
        <f t="shared" si="59"/>
        <v>43190</v>
      </c>
      <c r="D985" s="2" t="s">
        <v>709</v>
      </c>
      <c r="E985" s="11">
        <v>3</v>
      </c>
      <c r="F985" s="2" t="s">
        <v>692</v>
      </c>
      <c r="G985" s="2" t="s">
        <v>992</v>
      </c>
      <c r="H985" s="9">
        <f>'Справка 7'!E21</f>
        <v>0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>
        <f t="shared" si="59"/>
        <v>43190</v>
      </c>
      <c r="D986" s="2" t="s">
        <v>712</v>
      </c>
      <c r="E986" s="11">
        <v>3</v>
      </c>
      <c r="F986" s="2" t="s">
        <v>993</v>
      </c>
      <c r="G986" s="2" t="s">
        <v>992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>
        <f t="shared" si="59"/>
        <v>43190</v>
      </c>
      <c r="D987" s="2" t="s">
        <v>715</v>
      </c>
      <c r="E987" s="11">
        <v>3</v>
      </c>
      <c r="F987" s="2" t="s">
        <v>714</v>
      </c>
      <c r="G987" s="2" t="s">
        <v>992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>
        <f t="shared" si="59"/>
        <v>43190</v>
      </c>
      <c r="D988" s="2" t="s">
        <v>717</v>
      </c>
      <c r="E988" s="11">
        <v>3</v>
      </c>
      <c r="F988" s="2" t="s">
        <v>716</v>
      </c>
      <c r="G988" s="2" t="s">
        <v>992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>
        <f t="shared" si="59"/>
        <v>43190</v>
      </c>
      <c r="D989" s="2" t="s">
        <v>719</v>
      </c>
      <c r="E989" s="11">
        <v>3</v>
      </c>
      <c r="F989" s="2" t="s">
        <v>718</v>
      </c>
      <c r="G989" s="2" t="s">
        <v>992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>
        <f t="shared" si="59"/>
        <v>43190</v>
      </c>
      <c r="D990" s="2" t="s">
        <v>721</v>
      </c>
      <c r="E990" s="11">
        <v>3</v>
      </c>
      <c r="F990" s="2" t="s">
        <v>720</v>
      </c>
      <c r="G990" s="2" t="s">
        <v>992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>
        <f t="shared" si="59"/>
        <v>43190</v>
      </c>
      <c r="D991" s="2" t="s">
        <v>723</v>
      </c>
      <c r="E991" s="11">
        <v>3</v>
      </c>
      <c r="F991" s="2" t="s">
        <v>722</v>
      </c>
      <c r="G991" s="2" t="s">
        <v>992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>
        <f t="shared" si="59"/>
        <v>43190</v>
      </c>
      <c r="D992" s="2" t="s">
        <v>725</v>
      </c>
      <c r="E992" s="11">
        <v>3</v>
      </c>
      <c r="F992" s="2" t="s">
        <v>724</v>
      </c>
      <c r="G992" s="2" t="s">
        <v>992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>
        <f t="shared" si="59"/>
        <v>43190</v>
      </c>
      <c r="D993" s="2" t="s">
        <v>727</v>
      </c>
      <c r="E993" s="11">
        <v>3</v>
      </c>
      <c r="F993" s="2" t="s">
        <v>726</v>
      </c>
      <c r="G993" s="2" t="s">
        <v>992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>
        <f t="shared" si="59"/>
        <v>43190</v>
      </c>
      <c r="D994" s="2" t="s">
        <v>729</v>
      </c>
      <c r="E994" s="11">
        <v>3</v>
      </c>
      <c r="F994" s="2" t="s">
        <v>728</v>
      </c>
      <c r="G994" s="2" t="s">
        <v>992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>
        <f t="shared" si="59"/>
        <v>43190</v>
      </c>
      <c r="D995" s="2" t="s">
        <v>731</v>
      </c>
      <c r="E995" s="11">
        <v>3</v>
      </c>
      <c r="F995" s="2" t="s">
        <v>730</v>
      </c>
      <c r="G995" s="2" t="s">
        <v>992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>
        <f t="shared" si="59"/>
        <v>43190</v>
      </c>
      <c r="D996" s="2" t="s">
        <v>733</v>
      </c>
      <c r="E996" s="11">
        <v>3</v>
      </c>
      <c r="F996" s="2" t="s">
        <v>732</v>
      </c>
      <c r="G996" s="2" t="s">
        <v>992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>
        <f t="shared" si="59"/>
        <v>43190</v>
      </c>
      <c r="D997" s="2" t="s">
        <v>735</v>
      </c>
      <c r="E997" s="11">
        <v>3</v>
      </c>
      <c r="F997" s="2" t="s">
        <v>994</v>
      </c>
      <c r="G997" s="2" t="s">
        <v>992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>
        <f t="shared" si="59"/>
        <v>43190</v>
      </c>
      <c r="D998" s="2" t="s">
        <v>737</v>
      </c>
      <c r="E998" s="11">
        <v>3</v>
      </c>
      <c r="F998" s="2" t="s">
        <v>995</v>
      </c>
      <c r="G998" s="2" t="s">
        <v>992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>
        <f t="shared" si="59"/>
        <v>43190</v>
      </c>
      <c r="D999" s="2" t="s">
        <v>739</v>
      </c>
      <c r="E999" s="11">
        <v>3</v>
      </c>
      <c r="F999" s="2" t="s">
        <v>996</v>
      </c>
      <c r="G999" s="2" t="s">
        <v>992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>
        <f t="shared" si="59"/>
        <v>43190</v>
      </c>
      <c r="D1000" s="2" t="s">
        <v>741</v>
      </c>
      <c r="E1000" s="11">
        <v>3</v>
      </c>
      <c r="F1000" s="2" t="s">
        <v>997</v>
      </c>
      <c r="G1000" s="2" t="s">
        <v>992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>
        <f t="shared" si="59"/>
        <v>43190</v>
      </c>
      <c r="D1001" s="2" t="s">
        <v>743</v>
      </c>
      <c r="E1001" s="11">
        <v>3</v>
      </c>
      <c r="F1001" s="2" t="s">
        <v>742</v>
      </c>
      <c r="G1001" s="2" t="s">
        <v>992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>
        <f t="shared" si="59"/>
        <v>43190</v>
      </c>
      <c r="D1002" s="2" t="s">
        <v>745</v>
      </c>
      <c r="E1002" s="11">
        <v>3</v>
      </c>
      <c r="F1002" s="2" t="s">
        <v>998</v>
      </c>
      <c r="G1002" s="2" t="s">
        <v>992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>
        <f t="shared" si="59"/>
        <v>43190</v>
      </c>
      <c r="D1003" s="2" t="s">
        <v>747</v>
      </c>
      <c r="E1003" s="11">
        <v>3</v>
      </c>
      <c r="F1003" s="2" t="s">
        <v>999</v>
      </c>
      <c r="G1003" s="2" t="s">
        <v>992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>
        <f t="shared" si="59"/>
        <v>43190</v>
      </c>
      <c r="D1004" s="2" t="s">
        <v>749</v>
      </c>
      <c r="E1004" s="11">
        <v>3</v>
      </c>
      <c r="F1004" s="2" t="s">
        <v>1000</v>
      </c>
      <c r="G1004" s="2" t="s">
        <v>992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>
        <f t="shared" si="59"/>
        <v>43190</v>
      </c>
      <c r="D1005" s="2" t="s">
        <v>751</v>
      </c>
      <c r="E1005" s="11">
        <v>3</v>
      </c>
      <c r="F1005" s="2" t="s">
        <v>720</v>
      </c>
      <c r="G1005" s="2" t="s">
        <v>992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>
        <f t="shared" si="59"/>
        <v>43190</v>
      </c>
      <c r="D1006" s="2" t="s">
        <v>753</v>
      </c>
      <c r="E1006" s="11">
        <v>3</v>
      </c>
      <c r="F1006" s="2" t="s">
        <v>713</v>
      </c>
      <c r="G1006" s="2" t="s">
        <v>992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>
        <f t="shared" si="59"/>
        <v>43190</v>
      </c>
      <c r="D1007" s="2" t="s">
        <v>755</v>
      </c>
      <c r="E1007" s="11">
        <v>3</v>
      </c>
      <c r="F1007" s="2" t="s">
        <v>754</v>
      </c>
      <c r="G1007" s="2" t="s">
        <v>992</v>
      </c>
      <c r="H1007" s="9">
        <f>'Справка 7'!E46</f>
        <v>0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>
        <f t="shared" si="59"/>
        <v>43190</v>
      </c>
      <c r="D1008" s="2" t="s">
        <v>762</v>
      </c>
      <c r="E1008" s="11">
        <v>1</v>
      </c>
      <c r="F1008" s="2" t="s">
        <v>761</v>
      </c>
      <c r="G1008" s="12" t="s">
        <v>1001</v>
      </c>
      <c r="H1008" s="2">
        <f>'Справка 7'!C54</f>
        <v>230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>
        <f t="shared" si="59"/>
        <v>43190</v>
      </c>
      <c r="D1009" s="2" t="s">
        <v>764</v>
      </c>
      <c r="E1009" s="11">
        <v>1</v>
      </c>
      <c r="F1009" s="2" t="s">
        <v>763</v>
      </c>
      <c r="G1009" s="12" t="s">
        <v>1001</v>
      </c>
      <c r="H1009" s="2">
        <f>'Справка 7'!C55</f>
        <v>230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>
        <f t="shared" si="59"/>
        <v>43190</v>
      </c>
      <c r="D1010" s="2" t="s">
        <v>766</v>
      </c>
      <c r="E1010" s="11">
        <v>1</v>
      </c>
      <c r="F1010" s="2" t="s">
        <v>765</v>
      </c>
      <c r="G1010" s="12" t="s">
        <v>1001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>
        <f t="shared" si="59"/>
        <v>43190</v>
      </c>
      <c r="D1011" s="2" t="s">
        <v>767</v>
      </c>
      <c r="E1011" s="11">
        <v>1</v>
      </c>
      <c r="F1011" s="2" t="s">
        <v>750</v>
      </c>
      <c r="G1011" s="12" t="s">
        <v>1001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>
        <f t="shared" si="59"/>
        <v>43190</v>
      </c>
      <c r="D1012" s="2" t="s">
        <v>769</v>
      </c>
      <c r="E1012" s="11">
        <v>1</v>
      </c>
      <c r="F1012" s="2" t="s">
        <v>768</v>
      </c>
      <c r="G1012" s="12" t="s">
        <v>1001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>
        <f t="shared" si="59"/>
        <v>43190</v>
      </c>
      <c r="D1013" s="2" t="s">
        <v>771</v>
      </c>
      <c r="E1013" s="11">
        <v>1</v>
      </c>
      <c r="F1013" s="2" t="s">
        <v>770</v>
      </c>
      <c r="G1013" s="12" t="s">
        <v>1001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>
        <f t="shared" si="59"/>
        <v>43190</v>
      </c>
      <c r="D1014" s="2" t="s">
        <v>773</v>
      </c>
      <c r="E1014" s="11">
        <v>1</v>
      </c>
      <c r="F1014" s="2" t="s">
        <v>772</v>
      </c>
      <c r="G1014" s="12" t="s">
        <v>1001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>
        <f t="shared" si="59"/>
        <v>43190</v>
      </c>
      <c r="D1015" s="2" t="s">
        <v>775</v>
      </c>
      <c r="E1015" s="11">
        <v>1</v>
      </c>
      <c r="F1015" s="2" t="s">
        <v>774</v>
      </c>
      <c r="G1015" s="12" t="s">
        <v>1001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>
        <f t="shared" si="59"/>
        <v>43190</v>
      </c>
      <c r="D1016" s="2" t="s">
        <v>776</v>
      </c>
      <c r="E1016" s="11">
        <v>1</v>
      </c>
      <c r="F1016" s="2" t="s">
        <v>772</v>
      </c>
      <c r="G1016" s="12" t="s">
        <v>1001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>
        <f t="shared" si="59"/>
        <v>43190</v>
      </c>
      <c r="D1017" s="2" t="s">
        <v>777</v>
      </c>
      <c r="E1017" s="11">
        <v>1</v>
      </c>
      <c r="F1017" s="2" t="s">
        <v>171</v>
      </c>
      <c r="G1017" s="12" t="s">
        <v>1001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>
        <f t="shared" si="59"/>
        <v>43190</v>
      </c>
      <c r="D1018" s="2" t="s">
        <v>778</v>
      </c>
      <c r="E1018" s="11">
        <v>1</v>
      </c>
      <c r="F1018" s="2" t="s">
        <v>174</v>
      </c>
      <c r="G1018" s="12" t="s">
        <v>1001</v>
      </c>
      <c r="H1018" s="2">
        <f>'Справка 7'!C64</f>
        <v>0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>
        <f t="shared" si="59"/>
        <v>43190</v>
      </c>
      <c r="D1019" s="2" t="s">
        <v>780</v>
      </c>
      <c r="E1019" s="11">
        <v>1</v>
      </c>
      <c r="F1019" s="2" t="s">
        <v>779</v>
      </c>
      <c r="G1019" s="12" t="s">
        <v>1001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>
        <f t="shared" si="59"/>
        <v>43190</v>
      </c>
      <c r="D1020" s="2" t="s">
        <v>782</v>
      </c>
      <c r="E1020" s="11">
        <v>1</v>
      </c>
      <c r="F1020" s="2" t="s">
        <v>781</v>
      </c>
      <c r="G1020" s="12" t="s">
        <v>1001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>
        <f t="shared" si="59"/>
        <v>43190</v>
      </c>
      <c r="D1021" s="2" t="s">
        <v>784</v>
      </c>
      <c r="E1021" s="11">
        <v>1</v>
      </c>
      <c r="F1021" s="2" t="s">
        <v>783</v>
      </c>
      <c r="G1021" s="12" t="s">
        <v>1001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>
        <f t="shared" si="59"/>
        <v>43190</v>
      </c>
      <c r="D1022" s="2" t="s">
        <v>786</v>
      </c>
      <c r="E1022" s="11">
        <v>1</v>
      </c>
      <c r="F1022" s="2" t="s">
        <v>760</v>
      </c>
      <c r="G1022" s="12" t="s">
        <v>1001</v>
      </c>
      <c r="H1022" s="2">
        <f>'Справка 7'!C68</f>
        <v>230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>
        <f t="shared" si="59"/>
        <v>43190</v>
      </c>
      <c r="D1023" s="2" t="s">
        <v>789</v>
      </c>
      <c r="E1023" s="11">
        <v>1</v>
      </c>
      <c r="F1023" s="2" t="s">
        <v>1002</v>
      </c>
      <c r="G1023" s="12" t="s">
        <v>1001</v>
      </c>
      <c r="H1023" s="2">
        <f>'Справка 7'!C70</f>
        <v>11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>
        <f t="shared" si="59"/>
        <v>43190</v>
      </c>
      <c r="D1024" s="2" t="s">
        <v>791</v>
      </c>
      <c r="E1024" s="11">
        <v>1</v>
      </c>
      <c r="F1024" s="2" t="s">
        <v>761</v>
      </c>
      <c r="G1024" s="12" t="s">
        <v>1001</v>
      </c>
      <c r="H1024" s="2">
        <f>'Справка 7'!C73</f>
        <v>409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>
        <f t="shared" si="59"/>
        <v>43190</v>
      </c>
      <c r="D1025" s="2" t="s">
        <v>793</v>
      </c>
      <c r="E1025" s="11">
        <v>1</v>
      </c>
      <c r="F1025" s="2" t="s">
        <v>792</v>
      </c>
      <c r="G1025" s="12" t="s">
        <v>1001</v>
      </c>
      <c r="H1025" s="2">
        <f>'Справка 7'!C74</f>
        <v>402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>
        <f t="shared" si="59"/>
        <v>43190</v>
      </c>
      <c r="D1026" s="2" t="s">
        <v>795</v>
      </c>
      <c r="E1026" s="11">
        <v>1</v>
      </c>
      <c r="F1026" s="2" t="s">
        <v>794</v>
      </c>
      <c r="G1026" s="12" t="s">
        <v>1001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>
        <f t="shared" si="59"/>
        <v>43190</v>
      </c>
      <c r="D1027" s="2" t="s">
        <v>797</v>
      </c>
      <c r="E1027" s="11">
        <v>1</v>
      </c>
      <c r="F1027" s="2" t="s">
        <v>796</v>
      </c>
      <c r="G1027" s="12" t="s">
        <v>1001</v>
      </c>
      <c r="H1027" s="2">
        <f>'Справка 7'!C76</f>
        <v>7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>
        <f t="shared" si="59"/>
        <v>43190</v>
      </c>
      <c r="D1028" s="2" t="s">
        <v>798</v>
      </c>
      <c r="E1028" s="11">
        <v>1</v>
      </c>
      <c r="F1028" s="2" t="s">
        <v>768</v>
      </c>
      <c r="G1028" s="12" t="s">
        <v>1001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>
        <f t="shared" si="59"/>
        <v>43190</v>
      </c>
      <c r="D1029" s="2" t="s">
        <v>800</v>
      </c>
      <c r="E1029" s="11">
        <v>1</v>
      </c>
      <c r="F1029" s="2" t="s">
        <v>799</v>
      </c>
      <c r="G1029" s="12" t="s">
        <v>1001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>
        <f t="shared" si="59"/>
        <v>43190</v>
      </c>
      <c r="D1030" s="2" t="s">
        <v>802</v>
      </c>
      <c r="E1030" s="11">
        <v>1</v>
      </c>
      <c r="F1030" s="2" t="s">
        <v>801</v>
      </c>
      <c r="G1030" s="12" t="s">
        <v>1001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>
        <f t="shared" si="59"/>
        <v>43190</v>
      </c>
      <c r="D1031" s="2" t="s">
        <v>804</v>
      </c>
      <c r="E1031" s="11">
        <v>1</v>
      </c>
      <c r="F1031" s="2" t="s">
        <v>803</v>
      </c>
      <c r="G1031" s="12" t="s">
        <v>1001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>
        <f t="shared" si="59"/>
        <v>43190</v>
      </c>
      <c r="D1032" s="2" t="s">
        <v>805</v>
      </c>
      <c r="E1032" s="11">
        <v>1</v>
      </c>
      <c r="F1032" s="2" t="s">
        <v>772</v>
      </c>
      <c r="G1032" s="12" t="s">
        <v>1001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>
        <f t="shared" si="59"/>
        <v>43190</v>
      </c>
      <c r="D1033" s="2" t="s">
        <v>807</v>
      </c>
      <c r="E1033" s="11">
        <v>1</v>
      </c>
      <c r="F1033" s="2" t="s">
        <v>806</v>
      </c>
      <c r="G1033" s="12" t="s">
        <v>1001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>
        <f t="shared" si="59"/>
        <v>43190</v>
      </c>
      <c r="D1034" s="2" t="s">
        <v>809</v>
      </c>
      <c r="E1034" s="11">
        <v>1</v>
      </c>
      <c r="F1034" s="2" t="s">
        <v>808</v>
      </c>
      <c r="G1034" s="12" t="s">
        <v>1001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>
        <f t="shared" si="59"/>
        <v>43190</v>
      </c>
      <c r="D1035" s="2" t="s">
        <v>811</v>
      </c>
      <c r="E1035" s="11">
        <v>1</v>
      </c>
      <c r="F1035" s="2" t="s">
        <v>810</v>
      </c>
      <c r="G1035" s="12" t="s">
        <v>1001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>
        <f t="shared" si="59"/>
        <v>43190</v>
      </c>
      <c r="D1036" s="2" t="s">
        <v>813</v>
      </c>
      <c r="E1036" s="11">
        <v>1</v>
      </c>
      <c r="F1036" s="2" t="s">
        <v>812</v>
      </c>
      <c r="G1036" s="12" t="s">
        <v>1001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>
        <f t="shared" si="59"/>
        <v>43190</v>
      </c>
      <c r="D1037" s="2" t="s">
        <v>815</v>
      </c>
      <c r="E1037" s="11">
        <v>1</v>
      </c>
      <c r="F1037" s="2" t="s">
        <v>814</v>
      </c>
      <c r="G1037" s="12" t="s">
        <v>1001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>
        <f t="shared" si="59"/>
        <v>43190</v>
      </c>
      <c r="D1038" s="2" t="s">
        <v>817</v>
      </c>
      <c r="E1038" s="11">
        <v>1</v>
      </c>
      <c r="F1038" s="2" t="s">
        <v>816</v>
      </c>
      <c r="G1038" s="12" t="s">
        <v>1001</v>
      </c>
      <c r="H1038" s="2">
        <f>'Справка 7'!C87</f>
        <v>26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>
        <f t="shared" si="59"/>
        <v>43190</v>
      </c>
      <c r="D1039" s="2" t="s">
        <v>819</v>
      </c>
      <c r="E1039" s="11">
        <v>1</v>
      </c>
      <c r="F1039" s="2" t="s">
        <v>818</v>
      </c>
      <c r="G1039" s="12" t="s">
        <v>1001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>
        <f aca="true" t="shared" si="62" ref="C1040:C1103">endDate</f>
        <v>43190</v>
      </c>
      <c r="D1040" s="2" t="s">
        <v>821</v>
      </c>
      <c r="E1040" s="11">
        <v>1</v>
      </c>
      <c r="F1040" s="2" t="s">
        <v>820</v>
      </c>
      <c r="G1040" s="12" t="s">
        <v>1001</v>
      </c>
      <c r="H1040" s="2">
        <f>'Справка 7'!C89</f>
        <v>10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>
        <f t="shared" si="62"/>
        <v>43190</v>
      </c>
      <c r="D1041" s="2" t="s">
        <v>823</v>
      </c>
      <c r="E1041" s="11">
        <v>1</v>
      </c>
      <c r="F1041" s="2" t="s">
        <v>822</v>
      </c>
      <c r="G1041" s="12" t="s">
        <v>1001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>
        <f t="shared" si="62"/>
        <v>43190</v>
      </c>
      <c r="D1042" s="2" t="s">
        <v>825</v>
      </c>
      <c r="E1042" s="11">
        <v>1</v>
      </c>
      <c r="F1042" s="2" t="s">
        <v>824</v>
      </c>
      <c r="G1042" s="12" t="s">
        <v>1001</v>
      </c>
      <c r="H1042" s="2">
        <f>'Справка 7'!C91</f>
        <v>14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>
        <f t="shared" si="62"/>
        <v>43190</v>
      </c>
      <c r="D1043" s="2" t="s">
        <v>827</v>
      </c>
      <c r="E1043" s="11">
        <v>1</v>
      </c>
      <c r="F1043" s="2" t="s">
        <v>826</v>
      </c>
      <c r="G1043" s="12" t="s">
        <v>1001</v>
      </c>
      <c r="H1043" s="2">
        <f>'Справка 7'!C92</f>
        <v>1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>
        <f t="shared" si="62"/>
        <v>43190</v>
      </c>
      <c r="D1044" s="2" t="s">
        <v>829</v>
      </c>
      <c r="E1044" s="11">
        <v>1</v>
      </c>
      <c r="F1044" s="2" t="s">
        <v>828</v>
      </c>
      <c r="G1044" s="12" t="s">
        <v>1001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>
        <f t="shared" si="62"/>
        <v>43190</v>
      </c>
      <c r="D1045" s="2" t="s">
        <v>830</v>
      </c>
      <c r="E1045" s="11">
        <v>1</v>
      </c>
      <c r="F1045" s="2" t="s">
        <v>736</v>
      </c>
      <c r="G1045" s="12" t="s">
        <v>1001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>
        <f t="shared" si="62"/>
        <v>43190</v>
      </c>
      <c r="D1046" s="2" t="s">
        <v>831</v>
      </c>
      <c r="E1046" s="11">
        <v>1</v>
      </c>
      <c r="F1046" s="2" t="s">
        <v>740</v>
      </c>
      <c r="G1046" s="12" t="s">
        <v>1001</v>
      </c>
      <c r="H1046" s="2">
        <f>'Справка 7'!C95</f>
        <v>1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>
        <f t="shared" si="62"/>
        <v>43190</v>
      </c>
      <c r="D1047" s="2" t="s">
        <v>833</v>
      </c>
      <c r="E1047" s="11">
        <v>1</v>
      </c>
      <c r="F1047" s="2" t="s">
        <v>832</v>
      </c>
      <c r="G1047" s="12" t="s">
        <v>1001</v>
      </c>
      <c r="H1047" s="2">
        <f>'Справка 7'!C96</f>
        <v>1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>
        <f t="shared" si="62"/>
        <v>43190</v>
      </c>
      <c r="D1048" s="2" t="s">
        <v>835</v>
      </c>
      <c r="E1048" s="11">
        <v>1</v>
      </c>
      <c r="F1048" s="2" t="s">
        <v>834</v>
      </c>
      <c r="G1048" s="12" t="s">
        <v>1001</v>
      </c>
      <c r="H1048" s="2">
        <f>'Справка 7'!C97</f>
        <v>1116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>
        <f t="shared" si="62"/>
        <v>43190</v>
      </c>
      <c r="D1049" s="2" t="s">
        <v>837</v>
      </c>
      <c r="E1049" s="11">
        <v>1</v>
      </c>
      <c r="F1049" s="2" t="s">
        <v>790</v>
      </c>
      <c r="G1049" s="12" t="s">
        <v>1001</v>
      </c>
      <c r="H1049" s="2">
        <f>'Справка 7'!C98</f>
        <v>1551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>
        <f t="shared" si="62"/>
        <v>43190</v>
      </c>
      <c r="D1050" s="2" t="s">
        <v>839</v>
      </c>
      <c r="E1050" s="11">
        <v>1</v>
      </c>
      <c r="F1050" s="2" t="s">
        <v>838</v>
      </c>
      <c r="G1050" s="12" t="s">
        <v>1001</v>
      </c>
      <c r="H1050" s="2">
        <f>'Справка 7'!C99</f>
        <v>1792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>
        <f t="shared" si="62"/>
        <v>43190</v>
      </c>
      <c r="D1051" s="2" t="s">
        <v>762</v>
      </c>
      <c r="E1051" s="11">
        <v>2</v>
      </c>
      <c r="F1051" s="2" t="s">
        <v>761</v>
      </c>
      <c r="G1051" s="12" t="s">
        <v>1001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>
        <f t="shared" si="62"/>
        <v>43190</v>
      </c>
      <c r="D1052" s="2" t="s">
        <v>764</v>
      </c>
      <c r="E1052" s="11">
        <v>2</v>
      </c>
      <c r="F1052" s="2" t="s">
        <v>763</v>
      </c>
      <c r="G1052" s="12" t="s">
        <v>1001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>
        <f t="shared" si="62"/>
        <v>43190</v>
      </c>
      <c r="D1053" s="2" t="s">
        <v>766</v>
      </c>
      <c r="E1053" s="11">
        <v>2</v>
      </c>
      <c r="F1053" s="2" t="s">
        <v>765</v>
      </c>
      <c r="G1053" s="12" t="s">
        <v>1001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>
        <f t="shared" si="62"/>
        <v>43190</v>
      </c>
      <c r="D1054" s="2" t="s">
        <v>767</v>
      </c>
      <c r="E1054" s="11">
        <v>2</v>
      </c>
      <c r="F1054" s="2" t="s">
        <v>750</v>
      </c>
      <c r="G1054" s="12" t="s">
        <v>1001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>
        <f t="shared" si="62"/>
        <v>43190</v>
      </c>
      <c r="D1055" s="2" t="s">
        <v>769</v>
      </c>
      <c r="E1055" s="11">
        <v>2</v>
      </c>
      <c r="F1055" s="2" t="s">
        <v>768</v>
      </c>
      <c r="G1055" s="12" t="s">
        <v>1001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>
        <f t="shared" si="62"/>
        <v>43190</v>
      </c>
      <c r="D1056" s="2" t="s">
        <v>771</v>
      </c>
      <c r="E1056" s="11">
        <v>2</v>
      </c>
      <c r="F1056" s="2" t="s">
        <v>770</v>
      </c>
      <c r="G1056" s="12" t="s">
        <v>1001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>
        <f t="shared" si="62"/>
        <v>43190</v>
      </c>
      <c r="D1057" s="2" t="s">
        <v>773</v>
      </c>
      <c r="E1057" s="11">
        <v>2</v>
      </c>
      <c r="F1057" s="2" t="s">
        <v>772</v>
      </c>
      <c r="G1057" s="12" t="s">
        <v>1001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>
        <f t="shared" si="62"/>
        <v>43190</v>
      </c>
      <c r="D1058" s="2" t="s">
        <v>775</v>
      </c>
      <c r="E1058" s="11">
        <v>2</v>
      </c>
      <c r="F1058" s="2" t="s">
        <v>774</v>
      </c>
      <c r="G1058" s="12" t="s">
        <v>1001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>
        <f t="shared" si="62"/>
        <v>43190</v>
      </c>
      <c r="D1059" s="2" t="s">
        <v>776</v>
      </c>
      <c r="E1059" s="11">
        <v>2</v>
      </c>
      <c r="F1059" s="2" t="s">
        <v>772</v>
      </c>
      <c r="G1059" s="12" t="s">
        <v>1001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>
        <f t="shared" si="62"/>
        <v>43190</v>
      </c>
      <c r="D1060" s="2" t="s">
        <v>777</v>
      </c>
      <c r="E1060" s="11">
        <v>2</v>
      </c>
      <c r="F1060" s="2" t="s">
        <v>171</v>
      </c>
      <c r="G1060" s="12" t="s">
        <v>1001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>
        <f t="shared" si="62"/>
        <v>43190</v>
      </c>
      <c r="D1061" s="2" t="s">
        <v>778</v>
      </c>
      <c r="E1061" s="11">
        <v>2</v>
      </c>
      <c r="F1061" s="2" t="s">
        <v>174</v>
      </c>
      <c r="G1061" s="12" t="s">
        <v>1001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>
        <f t="shared" si="62"/>
        <v>43190</v>
      </c>
      <c r="D1062" s="2" t="s">
        <v>780</v>
      </c>
      <c r="E1062" s="11">
        <v>2</v>
      </c>
      <c r="F1062" s="2" t="s">
        <v>779</v>
      </c>
      <c r="G1062" s="12" t="s">
        <v>1001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>
        <f t="shared" si="62"/>
        <v>43190</v>
      </c>
      <c r="D1063" s="2" t="s">
        <v>782</v>
      </c>
      <c r="E1063" s="11">
        <v>2</v>
      </c>
      <c r="F1063" s="2" t="s">
        <v>781</v>
      </c>
      <c r="G1063" s="12" t="s">
        <v>1001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>
        <f t="shared" si="62"/>
        <v>43190</v>
      </c>
      <c r="D1064" s="2" t="s">
        <v>784</v>
      </c>
      <c r="E1064" s="11">
        <v>2</v>
      </c>
      <c r="F1064" s="2" t="s">
        <v>783</v>
      </c>
      <c r="G1064" s="12" t="s">
        <v>1001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>
        <f t="shared" si="62"/>
        <v>43190</v>
      </c>
      <c r="D1065" s="2" t="s">
        <v>786</v>
      </c>
      <c r="E1065" s="11">
        <v>2</v>
      </c>
      <c r="F1065" s="2" t="s">
        <v>760</v>
      </c>
      <c r="G1065" s="12" t="s">
        <v>1001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>
        <f t="shared" si="62"/>
        <v>43190</v>
      </c>
      <c r="D1066" s="2" t="s">
        <v>789</v>
      </c>
      <c r="E1066" s="11">
        <v>2</v>
      </c>
      <c r="F1066" s="2" t="s">
        <v>1002</v>
      </c>
      <c r="G1066" s="12" t="s">
        <v>1001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>
        <f t="shared" si="62"/>
        <v>43190</v>
      </c>
      <c r="D1067" s="2" t="s">
        <v>791</v>
      </c>
      <c r="E1067" s="11">
        <v>2</v>
      </c>
      <c r="F1067" s="2" t="s">
        <v>761</v>
      </c>
      <c r="G1067" s="12" t="s">
        <v>1001</v>
      </c>
      <c r="H1067" s="2">
        <f>'Справка 7'!D73</f>
        <v>409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>
        <f t="shared" si="62"/>
        <v>43190</v>
      </c>
      <c r="D1068" s="2" t="s">
        <v>793</v>
      </c>
      <c r="E1068" s="11">
        <v>2</v>
      </c>
      <c r="F1068" s="2" t="s">
        <v>792</v>
      </c>
      <c r="G1068" s="12" t="s">
        <v>1001</v>
      </c>
      <c r="H1068" s="2">
        <f>'Справка 7'!D74</f>
        <v>402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>
        <f t="shared" si="62"/>
        <v>43190</v>
      </c>
      <c r="D1069" s="2" t="s">
        <v>795</v>
      </c>
      <c r="E1069" s="11">
        <v>2</v>
      </c>
      <c r="F1069" s="2" t="s">
        <v>794</v>
      </c>
      <c r="G1069" s="12" t="s">
        <v>1001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>
        <f t="shared" si="62"/>
        <v>43190</v>
      </c>
      <c r="D1070" s="2" t="s">
        <v>797</v>
      </c>
      <c r="E1070" s="11">
        <v>2</v>
      </c>
      <c r="F1070" s="2" t="s">
        <v>796</v>
      </c>
      <c r="G1070" s="12" t="s">
        <v>1001</v>
      </c>
      <c r="H1070" s="2">
        <f>'Справка 7'!D76</f>
        <v>7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>
        <f t="shared" si="62"/>
        <v>43190</v>
      </c>
      <c r="D1071" s="2" t="s">
        <v>798</v>
      </c>
      <c r="E1071" s="11">
        <v>2</v>
      </c>
      <c r="F1071" s="2" t="s">
        <v>768</v>
      </c>
      <c r="G1071" s="12" t="s">
        <v>1001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>
        <f t="shared" si="62"/>
        <v>43190</v>
      </c>
      <c r="D1072" s="2" t="s">
        <v>800</v>
      </c>
      <c r="E1072" s="11">
        <v>2</v>
      </c>
      <c r="F1072" s="2" t="s">
        <v>799</v>
      </c>
      <c r="G1072" s="12" t="s">
        <v>1001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>
        <f t="shared" si="62"/>
        <v>43190</v>
      </c>
      <c r="D1073" s="2" t="s">
        <v>802</v>
      </c>
      <c r="E1073" s="11">
        <v>2</v>
      </c>
      <c r="F1073" s="2" t="s">
        <v>801</v>
      </c>
      <c r="G1073" s="12" t="s">
        <v>1001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>
        <f t="shared" si="62"/>
        <v>43190</v>
      </c>
      <c r="D1074" s="2" t="s">
        <v>804</v>
      </c>
      <c r="E1074" s="11">
        <v>2</v>
      </c>
      <c r="F1074" s="2" t="s">
        <v>803</v>
      </c>
      <c r="G1074" s="12" t="s">
        <v>1001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>
        <f t="shared" si="62"/>
        <v>43190</v>
      </c>
      <c r="D1075" s="2" t="s">
        <v>805</v>
      </c>
      <c r="E1075" s="11">
        <v>2</v>
      </c>
      <c r="F1075" s="2" t="s">
        <v>772</v>
      </c>
      <c r="G1075" s="12" t="s">
        <v>1001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>
        <f t="shared" si="62"/>
        <v>43190</v>
      </c>
      <c r="D1076" s="2" t="s">
        <v>807</v>
      </c>
      <c r="E1076" s="11">
        <v>2</v>
      </c>
      <c r="F1076" s="2" t="s">
        <v>806</v>
      </c>
      <c r="G1076" s="12" t="s">
        <v>1001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>
        <f t="shared" si="62"/>
        <v>43190</v>
      </c>
      <c r="D1077" s="2" t="s">
        <v>809</v>
      </c>
      <c r="E1077" s="11">
        <v>2</v>
      </c>
      <c r="F1077" s="2" t="s">
        <v>808</v>
      </c>
      <c r="G1077" s="12" t="s">
        <v>1001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>
        <f t="shared" si="62"/>
        <v>43190</v>
      </c>
      <c r="D1078" s="2" t="s">
        <v>811</v>
      </c>
      <c r="E1078" s="11">
        <v>2</v>
      </c>
      <c r="F1078" s="2" t="s">
        <v>810</v>
      </c>
      <c r="G1078" s="12" t="s">
        <v>1001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>
        <f t="shared" si="62"/>
        <v>43190</v>
      </c>
      <c r="D1079" s="2" t="s">
        <v>813</v>
      </c>
      <c r="E1079" s="11">
        <v>2</v>
      </c>
      <c r="F1079" s="2" t="s">
        <v>812</v>
      </c>
      <c r="G1079" s="12" t="s">
        <v>1001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>
        <f t="shared" si="62"/>
        <v>43190</v>
      </c>
      <c r="D1080" s="2" t="s">
        <v>815</v>
      </c>
      <c r="E1080" s="11">
        <v>2</v>
      </c>
      <c r="F1080" s="2" t="s">
        <v>814</v>
      </c>
      <c r="G1080" s="12" t="s">
        <v>1001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>
        <f t="shared" si="62"/>
        <v>43190</v>
      </c>
      <c r="D1081" s="2" t="s">
        <v>817</v>
      </c>
      <c r="E1081" s="11">
        <v>2</v>
      </c>
      <c r="F1081" s="2" t="s">
        <v>816</v>
      </c>
      <c r="G1081" s="12" t="s">
        <v>1001</v>
      </c>
      <c r="H1081" s="2">
        <f>'Справка 7'!D87</f>
        <v>26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>
        <f t="shared" si="62"/>
        <v>43190</v>
      </c>
      <c r="D1082" s="2" t="s">
        <v>819</v>
      </c>
      <c r="E1082" s="11">
        <v>2</v>
      </c>
      <c r="F1082" s="2" t="s">
        <v>818</v>
      </c>
      <c r="G1082" s="12" t="s">
        <v>1001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>
        <f t="shared" si="62"/>
        <v>43190</v>
      </c>
      <c r="D1083" s="2" t="s">
        <v>821</v>
      </c>
      <c r="E1083" s="11">
        <v>2</v>
      </c>
      <c r="F1083" s="2" t="s">
        <v>820</v>
      </c>
      <c r="G1083" s="12" t="s">
        <v>1001</v>
      </c>
      <c r="H1083" s="2">
        <f>'Справка 7'!D89</f>
        <v>10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>
        <f t="shared" si="62"/>
        <v>43190</v>
      </c>
      <c r="D1084" s="2" t="s">
        <v>823</v>
      </c>
      <c r="E1084" s="11">
        <v>2</v>
      </c>
      <c r="F1084" s="2" t="s">
        <v>822</v>
      </c>
      <c r="G1084" s="12" t="s">
        <v>1001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>
        <f t="shared" si="62"/>
        <v>43190</v>
      </c>
      <c r="D1085" s="2" t="s">
        <v>825</v>
      </c>
      <c r="E1085" s="11">
        <v>2</v>
      </c>
      <c r="F1085" s="2" t="s">
        <v>824</v>
      </c>
      <c r="G1085" s="12" t="s">
        <v>1001</v>
      </c>
      <c r="H1085" s="2">
        <f>'Справка 7'!D91</f>
        <v>14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>
        <f t="shared" si="62"/>
        <v>43190</v>
      </c>
      <c r="D1086" s="2" t="s">
        <v>827</v>
      </c>
      <c r="E1086" s="11">
        <v>2</v>
      </c>
      <c r="F1086" s="2" t="s">
        <v>826</v>
      </c>
      <c r="G1086" s="12" t="s">
        <v>1001</v>
      </c>
      <c r="H1086" s="2">
        <f>'Справка 7'!D92</f>
        <v>1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>
        <f t="shared" si="62"/>
        <v>43190</v>
      </c>
      <c r="D1087" s="2" t="s">
        <v>829</v>
      </c>
      <c r="E1087" s="11">
        <v>2</v>
      </c>
      <c r="F1087" s="2" t="s">
        <v>828</v>
      </c>
      <c r="G1087" s="12" t="s">
        <v>1001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>
        <f t="shared" si="62"/>
        <v>43190</v>
      </c>
      <c r="D1088" s="2" t="s">
        <v>830</v>
      </c>
      <c r="E1088" s="11">
        <v>2</v>
      </c>
      <c r="F1088" s="2" t="s">
        <v>736</v>
      </c>
      <c r="G1088" s="12" t="s">
        <v>1001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>
        <f t="shared" si="62"/>
        <v>43190</v>
      </c>
      <c r="D1089" s="2" t="s">
        <v>831</v>
      </c>
      <c r="E1089" s="11">
        <v>2</v>
      </c>
      <c r="F1089" s="2" t="s">
        <v>740</v>
      </c>
      <c r="G1089" s="12" t="s">
        <v>1001</v>
      </c>
      <c r="H1089" s="2">
        <f>'Справка 7'!D95</f>
        <v>1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>
        <f t="shared" si="62"/>
        <v>43190</v>
      </c>
      <c r="D1090" s="2" t="s">
        <v>833</v>
      </c>
      <c r="E1090" s="11">
        <v>2</v>
      </c>
      <c r="F1090" s="2" t="s">
        <v>832</v>
      </c>
      <c r="G1090" s="12" t="s">
        <v>1001</v>
      </c>
      <c r="H1090" s="2">
        <f>'Справка 7'!D96</f>
        <v>1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>
        <f t="shared" si="62"/>
        <v>43190</v>
      </c>
      <c r="D1091" s="2" t="s">
        <v>835</v>
      </c>
      <c r="E1091" s="11">
        <v>2</v>
      </c>
      <c r="F1091" s="2" t="s">
        <v>834</v>
      </c>
      <c r="G1091" s="12" t="s">
        <v>1001</v>
      </c>
      <c r="H1091" s="2">
        <f>'Справка 7'!D97</f>
        <v>1116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>
        <f t="shared" si="62"/>
        <v>43190</v>
      </c>
      <c r="D1092" s="2" t="s">
        <v>837</v>
      </c>
      <c r="E1092" s="11">
        <v>2</v>
      </c>
      <c r="F1092" s="2" t="s">
        <v>790</v>
      </c>
      <c r="G1092" s="12" t="s">
        <v>1001</v>
      </c>
      <c r="H1092" s="2">
        <f>'Справка 7'!D98</f>
        <v>1551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>
        <f t="shared" si="62"/>
        <v>43190</v>
      </c>
      <c r="D1093" s="2" t="s">
        <v>839</v>
      </c>
      <c r="E1093" s="11">
        <v>2</v>
      </c>
      <c r="F1093" s="2" t="s">
        <v>838</v>
      </c>
      <c r="G1093" s="12" t="s">
        <v>1001</v>
      </c>
      <c r="H1093" s="2">
        <f>'Справка 7'!D99</f>
        <v>1551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>
        <f t="shared" si="62"/>
        <v>43190</v>
      </c>
      <c r="D1094" s="2" t="s">
        <v>762</v>
      </c>
      <c r="E1094" s="11">
        <v>3</v>
      </c>
      <c r="F1094" s="2" t="s">
        <v>761</v>
      </c>
      <c r="G1094" s="12" t="s">
        <v>1001</v>
      </c>
      <c r="H1094" s="2">
        <f>'Справка 7'!E54</f>
        <v>230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>
        <f t="shared" si="62"/>
        <v>43190</v>
      </c>
      <c r="D1095" s="2" t="s">
        <v>764</v>
      </c>
      <c r="E1095" s="11">
        <v>3</v>
      </c>
      <c r="F1095" s="2" t="s">
        <v>763</v>
      </c>
      <c r="G1095" s="12" t="s">
        <v>1001</v>
      </c>
      <c r="H1095" s="2">
        <f>'Справка 7'!E55</f>
        <v>230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>
        <f t="shared" si="62"/>
        <v>43190</v>
      </c>
      <c r="D1096" s="2" t="s">
        <v>766</v>
      </c>
      <c r="E1096" s="11">
        <v>3</v>
      </c>
      <c r="F1096" s="2" t="s">
        <v>765</v>
      </c>
      <c r="G1096" s="12" t="s">
        <v>1001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>
        <f t="shared" si="62"/>
        <v>43190</v>
      </c>
      <c r="D1097" s="2" t="s">
        <v>767</v>
      </c>
      <c r="E1097" s="11">
        <v>3</v>
      </c>
      <c r="F1097" s="2" t="s">
        <v>750</v>
      </c>
      <c r="G1097" s="12" t="s">
        <v>1001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>
        <f t="shared" si="62"/>
        <v>43190</v>
      </c>
      <c r="D1098" s="2" t="s">
        <v>769</v>
      </c>
      <c r="E1098" s="11">
        <v>3</v>
      </c>
      <c r="F1098" s="2" t="s">
        <v>768</v>
      </c>
      <c r="G1098" s="12" t="s">
        <v>1001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>
        <f t="shared" si="62"/>
        <v>43190</v>
      </c>
      <c r="D1099" s="2" t="s">
        <v>771</v>
      </c>
      <c r="E1099" s="11">
        <v>3</v>
      </c>
      <c r="F1099" s="2" t="s">
        <v>770</v>
      </c>
      <c r="G1099" s="12" t="s">
        <v>1001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>
        <f t="shared" si="62"/>
        <v>43190</v>
      </c>
      <c r="D1100" s="2" t="s">
        <v>773</v>
      </c>
      <c r="E1100" s="11">
        <v>3</v>
      </c>
      <c r="F1100" s="2" t="s">
        <v>772</v>
      </c>
      <c r="G1100" s="12" t="s">
        <v>1001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>
        <f t="shared" si="62"/>
        <v>43190</v>
      </c>
      <c r="D1101" s="2" t="s">
        <v>775</v>
      </c>
      <c r="E1101" s="11">
        <v>3</v>
      </c>
      <c r="F1101" s="2" t="s">
        <v>774</v>
      </c>
      <c r="G1101" s="12" t="s">
        <v>1001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>
        <f t="shared" si="62"/>
        <v>43190</v>
      </c>
      <c r="D1102" s="2" t="s">
        <v>776</v>
      </c>
      <c r="E1102" s="11">
        <v>3</v>
      </c>
      <c r="F1102" s="2" t="s">
        <v>772</v>
      </c>
      <c r="G1102" s="12" t="s">
        <v>1001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>
        <f t="shared" si="62"/>
        <v>43190</v>
      </c>
      <c r="D1103" s="2" t="s">
        <v>777</v>
      </c>
      <c r="E1103" s="11">
        <v>3</v>
      </c>
      <c r="F1103" s="2" t="s">
        <v>171</v>
      </c>
      <c r="G1103" s="12" t="s">
        <v>1001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>
        <f aca="true" t="shared" si="65" ref="C1104:C1167">endDate</f>
        <v>43190</v>
      </c>
      <c r="D1104" s="2" t="s">
        <v>778</v>
      </c>
      <c r="E1104" s="11">
        <v>3</v>
      </c>
      <c r="F1104" s="2" t="s">
        <v>174</v>
      </c>
      <c r="G1104" s="12" t="s">
        <v>1001</v>
      </c>
      <c r="H1104" s="2">
        <f>'Справка 7'!E64</f>
        <v>0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>
        <f t="shared" si="65"/>
        <v>43190</v>
      </c>
      <c r="D1105" s="2" t="s">
        <v>780</v>
      </c>
      <c r="E1105" s="11">
        <v>3</v>
      </c>
      <c r="F1105" s="2" t="s">
        <v>779</v>
      </c>
      <c r="G1105" s="12" t="s">
        <v>1001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>
        <f t="shared" si="65"/>
        <v>43190</v>
      </c>
      <c r="D1106" s="2" t="s">
        <v>782</v>
      </c>
      <c r="E1106" s="11">
        <v>3</v>
      </c>
      <c r="F1106" s="2" t="s">
        <v>781</v>
      </c>
      <c r="G1106" s="12" t="s">
        <v>1001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>
        <f t="shared" si="65"/>
        <v>43190</v>
      </c>
      <c r="D1107" s="2" t="s">
        <v>784</v>
      </c>
      <c r="E1107" s="11">
        <v>3</v>
      </c>
      <c r="F1107" s="2" t="s">
        <v>783</v>
      </c>
      <c r="G1107" s="12" t="s">
        <v>1001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>
        <f t="shared" si="65"/>
        <v>43190</v>
      </c>
      <c r="D1108" s="2" t="s">
        <v>786</v>
      </c>
      <c r="E1108" s="11">
        <v>3</v>
      </c>
      <c r="F1108" s="2" t="s">
        <v>760</v>
      </c>
      <c r="G1108" s="12" t="s">
        <v>1001</v>
      </c>
      <c r="H1108" s="2">
        <f>'Справка 7'!E68</f>
        <v>230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>
        <f t="shared" si="65"/>
        <v>43190</v>
      </c>
      <c r="D1109" s="2" t="s">
        <v>789</v>
      </c>
      <c r="E1109" s="11">
        <v>3</v>
      </c>
      <c r="F1109" s="2" t="s">
        <v>1002</v>
      </c>
      <c r="G1109" s="12" t="s">
        <v>1001</v>
      </c>
      <c r="H1109" s="2">
        <f>'Справка 7'!E70</f>
        <v>11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>
        <f t="shared" si="65"/>
        <v>43190</v>
      </c>
      <c r="D1110" s="2" t="s">
        <v>791</v>
      </c>
      <c r="E1110" s="11">
        <v>3</v>
      </c>
      <c r="F1110" s="2" t="s">
        <v>761</v>
      </c>
      <c r="G1110" s="12" t="s">
        <v>1001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>
        <f t="shared" si="65"/>
        <v>43190</v>
      </c>
      <c r="D1111" s="2" t="s">
        <v>793</v>
      </c>
      <c r="E1111" s="11">
        <v>3</v>
      </c>
      <c r="F1111" s="2" t="s">
        <v>792</v>
      </c>
      <c r="G1111" s="12" t="s">
        <v>1001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>
        <f t="shared" si="65"/>
        <v>43190</v>
      </c>
      <c r="D1112" s="2" t="s">
        <v>795</v>
      </c>
      <c r="E1112" s="11">
        <v>3</v>
      </c>
      <c r="F1112" s="2" t="s">
        <v>794</v>
      </c>
      <c r="G1112" s="12" t="s">
        <v>1001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>
        <f t="shared" si="65"/>
        <v>43190</v>
      </c>
      <c r="D1113" s="2" t="s">
        <v>797</v>
      </c>
      <c r="E1113" s="11">
        <v>3</v>
      </c>
      <c r="F1113" s="2" t="s">
        <v>796</v>
      </c>
      <c r="G1113" s="12" t="s">
        <v>1001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>
        <f t="shared" si="65"/>
        <v>43190</v>
      </c>
      <c r="D1114" s="2" t="s">
        <v>798</v>
      </c>
      <c r="E1114" s="11">
        <v>3</v>
      </c>
      <c r="F1114" s="2" t="s">
        <v>768</v>
      </c>
      <c r="G1114" s="12" t="s">
        <v>1001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>
        <f t="shared" si="65"/>
        <v>43190</v>
      </c>
      <c r="D1115" s="2" t="s">
        <v>800</v>
      </c>
      <c r="E1115" s="11">
        <v>3</v>
      </c>
      <c r="F1115" s="2" t="s">
        <v>799</v>
      </c>
      <c r="G1115" s="12" t="s">
        <v>1001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>
        <f t="shared" si="65"/>
        <v>43190</v>
      </c>
      <c r="D1116" s="2" t="s">
        <v>802</v>
      </c>
      <c r="E1116" s="11">
        <v>3</v>
      </c>
      <c r="F1116" s="2" t="s">
        <v>801</v>
      </c>
      <c r="G1116" s="12" t="s">
        <v>1001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>
        <f t="shared" si="65"/>
        <v>43190</v>
      </c>
      <c r="D1117" s="2" t="s">
        <v>804</v>
      </c>
      <c r="E1117" s="11">
        <v>3</v>
      </c>
      <c r="F1117" s="2" t="s">
        <v>803</v>
      </c>
      <c r="G1117" s="12" t="s">
        <v>1001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>
        <f t="shared" si="65"/>
        <v>43190</v>
      </c>
      <c r="D1118" s="2" t="s">
        <v>805</v>
      </c>
      <c r="E1118" s="11">
        <v>3</v>
      </c>
      <c r="F1118" s="2" t="s">
        <v>772</v>
      </c>
      <c r="G1118" s="12" t="s">
        <v>1001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>
        <f t="shared" si="65"/>
        <v>43190</v>
      </c>
      <c r="D1119" s="2" t="s">
        <v>807</v>
      </c>
      <c r="E1119" s="11">
        <v>3</v>
      </c>
      <c r="F1119" s="2" t="s">
        <v>806</v>
      </c>
      <c r="G1119" s="12" t="s">
        <v>1001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>
        <f t="shared" si="65"/>
        <v>43190</v>
      </c>
      <c r="D1120" s="2" t="s">
        <v>809</v>
      </c>
      <c r="E1120" s="11">
        <v>3</v>
      </c>
      <c r="F1120" s="2" t="s">
        <v>808</v>
      </c>
      <c r="G1120" s="12" t="s">
        <v>1001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>
        <f t="shared" si="65"/>
        <v>43190</v>
      </c>
      <c r="D1121" s="2" t="s">
        <v>811</v>
      </c>
      <c r="E1121" s="11">
        <v>3</v>
      </c>
      <c r="F1121" s="2" t="s">
        <v>810</v>
      </c>
      <c r="G1121" s="12" t="s">
        <v>1001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>
        <f t="shared" si="65"/>
        <v>43190</v>
      </c>
      <c r="D1122" s="2" t="s">
        <v>813</v>
      </c>
      <c r="E1122" s="11">
        <v>3</v>
      </c>
      <c r="F1122" s="2" t="s">
        <v>812</v>
      </c>
      <c r="G1122" s="12" t="s">
        <v>1001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>
        <f t="shared" si="65"/>
        <v>43190</v>
      </c>
      <c r="D1123" s="2" t="s">
        <v>815</v>
      </c>
      <c r="E1123" s="11">
        <v>3</v>
      </c>
      <c r="F1123" s="2" t="s">
        <v>814</v>
      </c>
      <c r="G1123" s="12" t="s">
        <v>1001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>
        <f t="shared" si="65"/>
        <v>43190</v>
      </c>
      <c r="D1124" s="2" t="s">
        <v>817</v>
      </c>
      <c r="E1124" s="11">
        <v>3</v>
      </c>
      <c r="F1124" s="2" t="s">
        <v>816</v>
      </c>
      <c r="G1124" s="12" t="s">
        <v>1001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>
        <f t="shared" si="65"/>
        <v>43190</v>
      </c>
      <c r="D1125" s="2" t="s">
        <v>819</v>
      </c>
      <c r="E1125" s="11">
        <v>3</v>
      </c>
      <c r="F1125" s="2" t="s">
        <v>818</v>
      </c>
      <c r="G1125" s="12" t="s">
        <v>1001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>
        <f t="shared" si="65"/>
        <v>43190</v>
      </c>
      <c r="D1126" s="2" t="s">
        <v>821</v>
      </c>
      <c r="E1126" s="11">
        <v>3</v>
      </c>
      <c r="F1126" s="2" t="s">
        <v>820</v>
      </c>
      <c r="G1126" s="12" t="s">
        <v>1001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>
        <f t="shared" si="65"/>
        <v>43190</v>
      </c>
      <c r="D1127" s="2" t="s">
        <v>823</v>
      </c>
      <c r="E1127" s="11">
        <v>3</v>
      </c>
      <c r="F1127" s="2" t="s">
        <v>822</v>
      </c>
      <c r="G1127" s="12" t="s">
        <v>1001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>
        <f t="shared" si="65"/>
        <v>43190</v>
      </c>
      <c r="D1128" s="2" t="s">
        <v>825</v>
      </c>
      <c r="E1128" s="11">
        <v>3</v>
      </c>
      <c r="F1128" s="2" t="s">
        <v>824</v>
      </c>
      <c r="G1128" s="12" t="s">
        <v>1001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>
        <f t="shared" si="65"/>
        <v>43190</v>
      </c>
      <c r="D1129" s="2" t="s">
        <v>827</v>
      </c>
      <c r="E1129" s="11">
        <v>3</v>
      </c>
      <c r="F1129" s="2" t="s">
        <v>826</v>
      </c>
      <c r="G1129" s="12" t="s">
        <v>1001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>
        <f t="shared" si="65"/>
        <v>43190</v>
      </c>
      <c r="D1130" s="2" t="s">
        <v>829</v>
      </c>
      <c r="E1130" s="11">
        <v>3</v>
      </c>
      <c r="F1130" s="2" t="s">
        <v>828</v>
      </c>
      <c r="G1130" s="12" t="s">
        <v>1001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>
        <f t="shared" si="65"/>
        <v>43190</v>
      </c>
      <c r="D1131" s="2" t="s">
        <v>830</v>
      </c>
      <c r="E1131" s="11">
        <v>3</v>
      </c>
      <c r="F1131" s="2" t="s">
        <v>736</v>
      </c>
      <c r="G1131" s="12" t="s">
        <v>1001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>
        <f t="shared" si="65"/>
        <v>43190</v>
      </c>
      <c r="D1132" s="2" t="s">
        <v>831</v>
      </c>
      <c r="E1132" s="11">
        <v>3</v>
      </c>
      <c r="F1132" s="2" t="s">
        <v>740</v>
      </c>
      <c r="G1132" s="12" t="s">
        <v>1001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>
        <f t="shared" si="65"/>
        <v>43190</v>
      </c>
      <c r="D1133" s="2" t="s">
        <v>833</v>
      </c>
      <c r="E1133" s="11">
        <v>3</v>
      </c>
      <c r="F1133" s="2" t="s">
        <v>832</v>
      </c>
      <c r="G1133" s="12" t="s">
        <v>1001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>
        <f t="shared" si="65"/>
        <v>43190</v>
      </c>
      <c r="D1134" s="2" t="s">
        <v>835</v>
      </c>
      <c r="E1134" s="11">
        <v>3</v>
      </c>
      <c r="F1134" s="2" t="s">
        <v>834</v>
      </c>
      <c r="G1134" s="12" t="s">
        <v>1001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>
        <f t="shared" si="65"/>
        <v>43190</v>
      </c>
      <c r="D1135" s="2" t="s">
        <v>837</v>
      </c>
      <c r="E1135" s="11">
        <v>3</v>
      </c>
      <c r="F1135" s="2" t="s">
        <v>790</v>
      </c>
      <c r="G1135" s="12" t="s">
        <v>1001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>
        <f t="shared" si="65"/>
        <v>43190</v>
      </c>
      <c r="D1136" s="2" t="s">
        <v>839</v>
      </c>
      <c r="E1136" s="11">
        <v>3</v>
      </c>
      <c r="F1136" s="2" t="s">
        <v>838</v>
      </c>
      <c r="G1136" s="12" t="s">
        <v>1001</v>
      </c>
      <c r="H1136" s="2">
        <f>'Справка 7'!E99</f>
        <v>241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>
        <f t="shared" si="65"/>
        <v>43190</v>
      </c>
      <c r="D1137" s="2" t="s">
        <v>762</v>
      </c>
      <c r="E1137" s="11">
        <v>4</v>
      </c>
      <c r="F1137" s="2" t="s">
        <v>761</v>
      </c>
      <c r="G1137" s="12" t="s">
        <v>1001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>
        <f t="shared" si="65"/>
        <v>43190</v>
      </c>
      <c r="D1138" s="2" t="s">
        <v>764</v>
      </c>
      <c r="E1138" s="11">
        <v>4</v>
      </c>
      <c r="F1138" s="2" t="s">
        <v>763</v>
      </c>
      <c r="G1138" s="12" t="s">
        <v>1001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>
        <f t="shared" si="65"/>
        <v>43190</v>
      </c>
      <c r="D1139" s="2" t="s">
        <v>766</v>
      </c>
      <c r="E1139" s="11">
        <v>4</v>
      </c>
      <c r="F1139" s="2" t="s">
        <v>765</v>
      </c>
      <c r="G1139" s="12" t="s">
        <v>1001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>
        <f t="shared" si="65"/>
        <v>43190</v>
      </c>
      <c r="D1140" s="2" t="s">
        <v>767</v>
      </c>
      <c r="E1140" s="11">
        <v>4</v>
      </c>
      <c r="F1140" s="2" t="s">
        <v>750</v>
      </c>
      <c r="G1140" s="12" t="s">
        <v>1001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>
        <f t="shared" si="65"/>
        <v>43190</v>
      </c>
      <c r="D1141" s="2" t="s">
        <v>769</v>
      </c>
      <c r="E1141" s="11">
        <v>4</v>
      </c>
      <c r="F1141" s="2" t="s">
        <v>768</v>
      </c>
      <c r="G1141" s="12" t="s">
        <v>1001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>
        <f t="shared" si="65"/>
        <v>43190</v>
      </c>
      <c r="D1142" s="2" t="s">
        <v>771</v>
      </c>
      <c r="E1142" s="11">
        <v>4</v>
      </c>
      <c r="F1142" s="2" t="s">
        <v>770</v>
      </c>
      <c r="G1142" s="12" t="s">
        <v>1001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>
        <f t="shared" si="65"/>
        <v>43190</v>
      </c>
      <c r="D1143" s="2" t="s">
        <v>773</v>
      </c>
      <c r="E1143" s="11">
        <v>4</v>
      </c>
      <c r="F1143" s="2" t="s">
        <v>772</v>
      </c>
      <c r="G1143" s="12" t="s">
        <v>1001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>
        <f t="shared" si="65"/>
        <v>43190</v>
      </c>
      <c r="D1144" s="2" t="s">
        <v>775</v>
      </c>
      <c r="E1144" s="11">
        <v>4</v>
      </c>
      <c r="F1144" s="2" t="s">
        <v>774</v>
      </c>
      <c r="G1144" s="12" t="s">
        <v>1001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>
        <f t="shared" si="65"/>
        <v>43190</v>
      </c>
      <c r="D1145" s="2" t="s">
        <v>776</v>
      </c>
      <c r="E1145" s="11">
        <v>4</v>
      </c>
      <c r="F1145" s="2" t="s">
        <v>772</v>
      </c>
      <c r="G1145" s="12" t="s">
        <v>1001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>
        <f t="shared" si="65"/>
        <v>43190</v>
      </c>
      <c r="D1146" s="2" t="s">
        <v>777</v>
      </c>
      <c r="E1146" s="11">
        <v>4</v>
      </c>
      <c r="F1146" s="2" t="s">
        <v>171</v>
      </c>
      <c r="G1146" s="12" t="s">
        <v>1001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>
        <f t="shared" si="65"/>
        <v>43190</v>
      </c>
      <c r="D1147" s="2" t="s">
        <v>778</v>
      </c>
      <c r="E1147" s="11">
        <v>4</v>
      </c>
      <c r="F1147" s="2" t="s">
        <v>174</v>
      </c>
      <c r="G1147" s="12" t="s">
        <v>1001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>
        <f t="shared" si="65"/>
        <v>43190</v>
      </c>
      <c r="D1148" s="2" t="s">
        <v>780</v>
      </c>
      <c r="E1148" s="11">
        <v>4</v>
      </c>
      <c r="F1148" s="2" t="s">
        <v>779</v>
      </c>
      <c r="G1148" s="12" t="s">
        <v>1001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>
        <f t="shared" si="65"/>
        <v>43190</v>
      </c>
      <c r="D1149" s="2" t="s">
        <v>782</v>
      </c>
      <c r="E1149" s="11">
        <v>4</v>
      </c>
      <c r="F1149" s="2" t="s">
        <v>781</v>
      </c>
      <c r="G1149" s="12" t="s">
        <v>1001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>
        <f t="shared" si="65"/>
        <v>43190</v>
      </c>
      <c r="D1150" s="2" t="s">
        <v>784</v>
      </c>
      <c r="E1150" s="11">
        <v>4</v>
      </c>
      <c r="F1150" s="2" t="s">
        <v>783</v>
      </c>
      <c r="G1150" s="12" t="s">
        <v>1001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>
        <f t="shared" si="65"/>
        <v>43190</v>
      </c>
      <c r="D1151" s="2" t="s">
        <v>786</v>
      </c>
      <c r="E1151" s="11">
        <v>4</v>
      </c>
      <c r="F1151" s="2" t="s">
        <v>760</v>
      </c>
      <c r="G1151" s="12" t="s">
        <v>1001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>
        <f t="shared" si="65"/>
        <v>43190</v>
      </c>
      <c r="D1152" s="2" t="s">
        <v>789</v>
      </c>
      <c r="E1152" s="11">
        <v>4</v>
      </c>
      <c r="F1152" s="2" t="s">
        <v>1002</v>
      </c>
      <c r="G1152" s="12" t="s">
        <v>1001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>
        <f t="shared" si="65"/>
        <v>43190</v>
      </c>
      <c r="D1153" s="2" t="s">
        <v>791</v>
      </c>
      <c r="E1153" s="11">
        <v>4</v>
      </c>
      <c r="F1153" s="2" t="s">
        <v>761</v>
      </c>
      <c r="G1153" s="12" t="s">
        <v>1001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>
        <f t="shared" si="65"/>
        <v>43190</v>
      </c>
      <c r="D1154" s="2" t="s">
        <v>793</v>
      </c>
      <c r="E1154" s="11">
        <v>4</v>
      </c>
      <c r="F1154" s="2" t="s">
        <v>792</v>
      </c>
      <c r="G1154" s="12" t="s">
        <v>1001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>
        <f t="shared" si="65"/>
        <v>43190</v>
      </c>
      <c r="D1155" s="2" t="s">
        <v>795</v>
      </c>
      <c r="E1155" s="11">
        <v>4</v>
      </c>
      <c r="F1155" s="2" t="s">
        <v>794</v>
      </c>
      <c r="G1155" s="12" t="s">
        <v>1001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>
        <f t="shared" si="65"/>
        <v>43190</v>
      </c>
      <c r="D1156" s="2" t="s">
        <v>797</v>
      </c>
      <c r="E1156" s="11">
        <v>4</v>
      </c>
      <c r="F1156" s="2" t="s">
        <v>796</v>
      </c>
      <c r="G1156" s="12" t="s">
        <v>1001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>
        <f t="shared" si="65"/>
        <v>43190</v>
      </c>
      <c r="D1157" s="2" t="s">
        <v>798</v>
      </c>
      <c r="E1157" s="11">
        <v>4</v>
      </c>
      <c r="F1157" s="2" t="s">
        <v>768</v>
      </c>
      <c r="G1157" s="12" t="s">
        <v>1001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>
        <f t="shared" si="65"/>
        <v>43190</v>
      </c>
      <c r="D1158" s="2" t="s">
        <v>800</v>
      </c>
      <c r="E1158" s="11">
        <v>4</v>
      </c>
      <c r="F1158" s="2" t="s">
        <v>799</v>
      </c>
      <c r="G1158" s="12" t="s">
        <v>1001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>
        <f t="shared" si="65"/>
        <v>43190</v>
      </c>
      <c r="D1159" s="2" t="s">
        <v>802</v>
      </c>
      <c r="E1159" s="11">
        <v>4</v>
      </c>
      <c r="F1159" s="2" t="s">
        <v>801</v>
      </c>
      <c r="G1159" s="12" t="s">
        <v>1001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>
        <f t="shared" si="65"/>
        <v>43190</v>
      </c>
      <c r="D1160" s="2" t="s">
        <v>804</v>
      </c>
      <c r="E1160" s="11">
        <v>4</v>
      </c>
      <c r="F1160" s="2" t="s">
        <v>803</v>
      </c>
      <c r="G1160" s="12" t="s">
        <v>1001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>
        <f t="shared" si="65"/>
        <v>43190</v>
      </c>
      <c r="D1161" s="2" t="s">
        <v>805</v>
      </c>
      <c r="E1161" s="11">
        <v>4</v>
      </c>
      <c r="F1161" s="2" t="s">
        <v>772</v>
      </c>
      <c r="G1161" s="12" t="s">
        <v>1001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>
        <f t="shared" si="65"/>
        <v>43190</v>
      </c>
      <c r="D1162" s="2" t="s">
        <v>807</v>
      </c>
      <c r="E1162" s="11">
        <v>4</v>
      </c>
      <c r="F1162" s="2" t="s">
        <v>806</v>
      </c>
      <c r="G1162" s="12" t="s">
        <v>1001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>
        <f t="shared" si="65"/>
        <v>43190</v>
      </c>
      <c r="D1163" s="2" t="s">
        <v>809</v>
      </c>
      <c r="E1163" s="11">
        <v>4</v>
      </c>
      <c r="F1163" s="2" t="s">
        <v>808</v>
      </c>
      <c r="G1163" s="12" t="s">
        <v>1001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>
        <f t="shared" si="65"/>
        <v>43190</v>
      </c>
      <c r="D1164" s="2" t="s">
        <v>811</v>
      </c>
      <c r="E1164" s="11">
        <v>4</v>
      </c>
      <c r="F1164" s="2" t="s">
        <v>810</v>
      </c>
      <c r="G1164" s="12" t="s">
        <v>1001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>
        <f t="shared" si="65"/>
        <v>43190</v>
      </c>
      <c r="D1165" s="2" t="s">
        <v>813</v>
      </c>
      <c r="E1165" s="11">
        <v>4</v>
      </c>
      <c r="F1165" s="2" t="s">
        <v>812</v>
      </c>
      <c r="G1165" s="12" t="s">
        <v>1001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>
        <f t="shared" si="65"/>
        <v>43190</v>
      </c>
      <c r="D1166" s="2" t="s">
        <v>815</v>
      </c>
      <c r="E1166" s="11">
        <v>4</v>
      </c>
      <c r="F1166" s="2" t="s">
        <v>814</v>
      </c>
      <c r="G1166" s="12" t="s">
        <v>1001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>
        <f t="shared" si="65"/>
        <v>43190</v>
      </c>
      <c r="D1167" s="2" t="s">
        <v>817</v>
      </c>
      <c r="E1167" s="11">
        <v>4</v>
      </c>
      <c r="F1167" s="2" t="s">
        <v>816</v>
      </c>
      <c r="G1167" s="12" t="s">
        <v>1001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>
        <f aca="true" t="shared" si="68" ref="C1168:C1195">endDate</f>
        <v>43190</v>
      </c>
      <c r="D1168" s="2" t="s">
        <v>819</v>
      </c>
      <c r="E1168" s="11">
        <v>4</v>
      </c>
      <c r="F1168" s="2" t="s">
        <v>818</v>
      </c>
      <c r="G1168" s="12" t="s">
        <v>1001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>
        <f t="shared" si="68"/>
        <v>43190</v>
      </c>
      <c r="D1169" s="2" t="s">
        <v>821</v>
      </c>
      <c r="E1169" s="11">
        <v>4</v>
      </c>
      <c r="F1169" s="2" t="s">
        <v>820</v>
      </c>
      <c r="G1169" s="12" t="s">
        <v>1001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>
        <f t="shared" si="68"/>
        <v>43190</v>
      </c>
      <c r="D1170" s="2" t="s">
        <v>823</v>
      </c>
      <c r="E1170" s="11">
        <v>4</v>
      </c>
      <c r="F1170" s="2" t="s">
        <v>822</v>
      </c>
      <c r="G1170" s="12" t="s">
        <v>1001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>
        <f t="shared" si="68"/>
        <v>43190</v>
      </c>
      <c r="D1171" s="2" t="s">
        <v>825</v>
      </c>
      <c r="E1171" s="11">
        <v>4</v>
      </c>
      <c r="F1171" s="2" t="s">
        <v>824</v>
      </c>
      <c r="G1171" s="12" t="s">
        <v>1001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>
        <f t="shared" si="68"/>
        <v>43190</v>
      </c>
      <c r="D1172" s="2" t="s">
        <v>827</v>
      </c>
      <c r="E1172" s="11">
        <v>4</v>
      </c>
      <c r="F1172" s="2" t="s">
        <v>826</v>
      </c>
      <c r="G1172" s="12" t="s">
        <v>1001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>
        <f t="shared" si="68"/>
        <v>43190</v>
      </c>
      <c r="D1173" s="2" t="s">
        <v>829</v>
      </c>
      <c r="E1173" s="11">
        <v>4</v>
      </c>
      <c r="F1173" s="2" t="s">
        <v>828</v>
      </c>
      <c r="G1173" s="12" t="s">
        <v>1001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>
        <f t="shared" si="68"/>
        <v>43190</v>
      </c>
      <c r="D1174" s="2" t="s">
        <v>830</v>
      </c>
      <c r="E1174" s="11">
        <v>4</v>
      </c>
      <c r="F1174" s="2" t="s">
        <v>736</v>
      </c>
      <c r="G1174" s="12" t="s">
        <v>1001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>
        <f t="shared" si="68"/>
        <v>43190</v>
      </c>
      <c r="D1175" s="2" t="s">
        <v>831</v>
      </c>
      <c r="E1175" s="11">
        <v>4</v>
      </c>
      <c r="F1175" s="2" t="s">
        <v>740</v>
      </c>
      <c r="G1175" s="12" t="s">
        <v>1001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>
        <f t="shared" si="68"/>
        <v>43190</v>
      </c>
      <c r="D1176" s="2" t="s">
        <v>833</v>
      </c>
      <c r="E1176" s="11">
        <v>4</v>
      </c>
      <c r="F1176" s="2" t="s">
        <v>832</v>
      </c>
      <c r="G1176" s="12" t="s">
        <v>1001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>
        <f t="shared" si="68"/>
        <v>43190</v>
      </c>
      <c r="D1177" s="2" t="s">
        <v>835</v>
      </c>
      <c r="E1177" s="11">
        <v>4</v>
      </c>
      <c r="F1177" s="2" t="s">
        <v>834</v>
      </c>
      <c r="G1177" s="12" t="s">
        <v>1001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>
        <f t="shared" si="68"/>
        <v>43190</v>
      </c>
      <c r="D1178" s="2" t="s">
        <v>837</v>
      </c>
      <c r="E1178" s="11">
        <v>4</v>
      </c>
      <c r="F1178" s="2" t="s">
        <v>790</v>
      </c>
      <c r="G1178" s="12" t="s">
        <v>1001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>
        <f t="shared" si="68"/>
        <v>43190</v>
      </c>
      <c r="D1179" s="2" t="s">
        <v>839</v>
      </c>
      <c r="E1179" s="11">
        <v>4</v>
      </c>
      <c r="F1179" s="2" t="s">
        <v>838</v>
      </c>
      <c r="G1179" s="12" t="s">
        <v>1001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>
        <f t="shared" si="68"/>
        <v>43190</v>
      </c>
      <c r="D1180" s="2" t="s">
        <v>847</v>
      </c>
      <c r="E1180" s="11">
        <v>1</v>
      </c>
      <c r="F1180" s="2" t="s">
        <v>846</v>
      </c>
      <c r="G1180" s="2" t="s">
        <v>1003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>
        <f t="shared" si="68"/>
        <v>43190</v>
      </c>
      <c r="D1181" s="2" t="s">
        <v>849</v>
      </c>
      <c r="E1181" s="11">
        <v>1</v>
      </c>
      <c r="F1181" s="2" t="s">
        <v>848</v>
      </c>
      <c r="G1181" s="2" t="s">
        <v>1003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>
        <f t="shared" si="68"/>
        <v>43190</v>
      </c>
      <c r="D1182" s="2" t="s">
        <v>851</v>
      </c>
      <c r="E1182" s="11">
        <v>1</v>
      </c>
      <c r="F1182" s="2" t="s">
        <v>850</v>
      </c>
      <c r="G1182" s="2" t="s">
        <v>1003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>
        <f t="shared" si="68"/>
        <v>43190</v>
      </c>
      <c r="D1183" s="2" t="s">
        <v>853</v>
      </c>
      <c r="E1183" s="11">
        <v>1</v>
      </c>
      <c r="F1183" s="2" t="s">
        <v>852</v>
      </c>
      <c r="G1183" s="2" t="s">
        <v>1003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>
        <f t="shared" si="68"/>
        <v>43190</v>
      </c>
      <c r="D1184" s="2" t="s">
        <v>847</v>
      </c>
      <c r="E1184" s="11">
        <v>2</v>
      </c>
      <c r="F1184" s="2" t="s">
        <v>846</v>
      </c>
      <c r="G1184" s="2" t="s">
        <v>1003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>
        <f t="shared" si="68"/>
        <v>43190</v>
      </c>
      <c r="D1185" s="2" t="s">
        <v>849</v>
      </c>
      <c r="E1185" s="11">
        <v>2</v>
      </c>
      <c r="F1185" s="2" t="s">
        <v>848</v>
      </c>
      <c r="G1185" s="2" t="s">
        <v>1003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>
        <f t="shared" si="68"/>
        <v>43190</v>
      </c>
      <c r="D1186" s="2" t="s">
        <v>851</v>
      </c>
      <c r="E1186" s="11">
        <v>2</v>
      </c>
      <c r="F1186" s="2" t="s">
        <v>850</v>
      </c>
      <c r="G1186" s="2" t="s">
        <v>1003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>
        <f t="shared" si="68"/>
        <v>43190</v>
      </c>
      <c r="D1187" s="2" t="s">
        <v>853</v>
      </c>
      <c r="E1187" s="11">
        <v>2</v>
      </c>
      <c r="F1187" s="2" t="s">
        <v>852</v>
      </c>
      <c r="G1187" s="2" t="s">
        <v>1003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>
        <f t="shared" si="68"/>
        <v>43190</v>
      </c>
      <c r="D1188" s="2" t="s">
        <v>847</v>
      </c>
      <c r="E1188" s="11">
        <v>3</v>
      </c>
      <c r="F1188" s="2" t="s">
        <v>846</v>
      </c>
      <c r="G1188" s="2" t="s">
        <v>1003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>
        <f t="shared" si="68"/>
        <v>43190</v>
      </c>
      <c r="D1189" s="2" t="s">
        <v>849</v>
      </c>
      <c r="E1189" s="11">
        <v>3</v>
      </c>
      <c r="F1189" s="2" t="s">
        <v>848</v>
      </c>
      <c r="G1189" s="2" t="s">
        <v>1003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>
        <f t="shared" si="68"/>
        <v>43190</v>
      </c>
      <c r="D1190" s="2" t="s">
        <v>851</v>
      </c>
      <c r="E1190" s="11">
        <v>3</v>
      </c>
      <c r="F1190" s="2" t="s">
        <v>850</v>
      </c>
      <c r="G1190" s="2" t="s">
        <v>1003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>
        <f t="shared" si="68"/>
        <v>43190</v>
      </c>
      <c r="D1191" s="2" t="s">
        <v>853</v>
      </c>
      <c r="E1191" s="11">
        <v>3</v>
      </c>
      <c r="F1191" s="2" t="s">
        <v>852</v>
      </c>
      <c r="G1191" s="2" t="s">
        <v>1003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>
        <f t="shared" si="68"/>
        <v>43190</v>
      </c>
      <c r="D1192" s="2" t="s">
        <v>847</v>
      </c>
      <c r="E1192" s="11">
        <v>4</v>
      </c>
      <c r="F1192" s="2" t="s">
        <v>846</v>
      </c>
      <c r="G1192" s="2" t="s">
        <v>1003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>
        <f t="shared" si="68"/>
        <v>43190</v>
      </c>
      <c r="D1193" s="2" t="s">
        <v>849</v>
      </c>
      <c r="E1193" s="11">
        <v>4</v>
      </c>
      <c r="F1193" s="2" t="s">
        <v>848</v>
      </c>
      <c r="G1193" s="2" t="s">
        <v>1003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>
        <f t="shared" si="68"/>
        <v>43190</v>
      </c>
      <c r="D1194" s="2" t="s">
        <v>851</v>
      </c>
      <c r="E1194" s="11">
        <v>4</v>
      </c>
      <c r="F1194" s="2" t="s">
        <v>850</v>
      </c>
      <c r="G1194" s="2" t="s">
        <v>1003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>
        <f t="shared" si="68"/>
        <v>43190</v>
      </c>
      <c r="D1195" s="2" t="s">
        <v>853</v>
      </c>
      <c r="E1195" s="11">
        <v>4</v>
      </c>
      <c r="F1195" s="2" t="s">
        <v>852</v>
      </c>
      <c r="G1195" s="2" t="s">
        <v>1003</v>
      </c>
      <c r="H1195" s="9">
        <f>'Справка 7'!F107</f>
        <v>0</v>
      </c>
    </row>
    <row r="1196" spans="3:6" s="1" customFormat="1" ht="15.75">
      <c r="C1196" s="5"/>
      <c r="F1196" s="6" t="s">
        <v>1004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>
        <f aca="true" t="shared" si="71" ref="C1197:C1228">endDate</f>
        <v>43190</v>
      </c>
      <c r="D1197" s="2" t="s">
        <v>868</v>
      </c>
      <c r="E1197" s="2">
        <v>1</v>
      </c>
      <c r="F1197" s="2" t="s">
        <v>867</v>
      </c>
      <c r="H1197" s="9">
        <f>'Справка 8'!C13</f>
        <v>25542279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>
        <f t="shared" si="71"/>
        <v>43190</v>
      </c>
      <c r="D1198" s="2" t="s">
        <v>870</v>
      </c>
      <c r="E1198" s="2">
        <v>1</v>
      </c>
      <c r="F1198" s="2" t="s">
        <v>869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>
        <f t="shared" si="71"/>
        <v>43190</v>
      </c>
      <c r="D1199" s="2" t="s">
        <v>871</v>
      </c>
      <c r="E1199" s="2">
        <v>1</v>
      </c>
      <c r="F1199" s="2" t="s">
        <v>671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>
        <f t="shared" si="71"/>
        <v>43190</v>
      </c>
      <c r="D1200" s="2" t="s">
        <v>873</v>
      </c>
      <c r="E1200" s="2">
        <v>1</v>
      </c>
      <c r="F1200" s="2" t="s">
        <v>872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>
        <f t="shared" si="71"/>
        <v>43190</v>
      </c>
      <c r="D1201" s="2" t="s">
        <v>874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>
        <f t="shared" si="71"/>
        <v>43190</v>
      </c>
      <c r="D1202" s="2" t="s">
        <v>875</v>
      </c>
      <c r="E1202" s="2">
        <v>1</v>
      </c>
      <c r="F1202" s="2" t="s">
        <v>866</v>
      </c>
      <c r="H1202" s="9">
        <f>'Справка 8'!C18</f>
        <v>25542279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>
        <f t="shared" si="71"/>
        <v>43190</v>
      </c>
      <c r="D1203" s="2" t="s">
        <v>877</v>
      </c>
      <c r="E1203" s="2">
        <v>1</v>
      </c>
      <c r="F1203" s="2" t="s">
        <v>867</v>
      </c>
      <c r="H1203" s="9">
        <f>'Справка 8'!C20</f>
        <v>0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>
        <f t="shared" si="71"/>
        <v>43190</v>
      </c>
      <c r="D1204" s="2" t="s">
        <v>879</v>
      </c>
      <c r="E1204" s="2">
        <v>1</v>
      </c>
      <c r="F1204" s="2" t="s">
        <v>878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>
        <f t="shared" si="71"/>
        <v>43190</v>
      </c>
      <c r="D1205" s="2" t="s">
        <v>881</v>
      </c>
      <c r="E1205" s="2">
        <v>1</v>
      </c>
      <c r="F1205" s="2" t="s">
        <v>880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>
        <f t="shared" si="71"/>
        <v>43190</v>
      </c>
      <c r="D1206" s="2" t="s">
        <v>883</v>
      </c>
      <c r="E1206" s="2">
        <v>1</v>
      </c>
      <c r="F1206" s="2" t="s">
        <v>882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>
        <f t="shared" si="71"/>
        <v>43190</v>
      </c>
      <c r="D1207" s="2" t="s">
        <v>885</v>
      </c>
      <c r="E1207" s="2">
        <v>1</v>
      </c>
      <c r="F1207" s="2" t="s">
        <v>884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>
        <f t="shared" si="71"/>
        <v>43190</v>
      </c>
      <c r="D1208" s="2" t="s">
        <v>887</v>
      </c>
      <c r="E1208" s="2">
        <v>1</v>
      </c>
      <c r="F1208" s="2" t="s">
        <v>886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>
        <f t="shared" si="71"/>
        <v>43190</v>
      </c>
      <c r="D1209" s="2" t="s">
        <v>889</v>
      </c>
      <c r="E1209" s="2">
        <v>1</v>
      </c>
      <c r="F1209" s="2" t="s">
        <v>888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>
        <f t="shared" si="71"/>
        <v>43190</v>
      </c>
      <c r="D1210" s="2" t="s">
        <v>890</v>
      </c>
      <c r="E1210" s="2">
        <v>1</v>
      </c>
      <c r="F1210" s="2" t="s">
        <v>876</v>
      </c>
      <c r="H1210" s="9">
        <f>'Справка 8'!C27</f>
        <v>0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>
        <f t="shared" si="71"/>
        <v>43190</v>
      </c>
      <c r="D1211" s="2" t="s">
        <v>868</v>
      </c>
      <c r="E1211" s="2">
        <v>2</v>
      </c>
      <c r="F1211" s="2" t="s">
        <v>867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>
        <f t="shared" si="71"/>
        <v>43190</v>
      </c>
      <c r="D1212" s="2" t="s">
        <v>870</v>
      </c>
      <c r="E1212" s="2">
        <v>2</v>
      </c>
      <c r="F1212" s="2" t="s">
        <v>869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>
        <f t="shared" si="71"/>
        <v>43190</v>
      </c>
      <c r="D1213" s="2" t="s">
        <v>871</v>
      </c>
      <c r="E1213" s="2">
        <v>2</v>
      </c>
      <c r="F1213" s="2" t="s">
        <v>671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>
        <f t="shared" si="71"/>
        <v>43190</v>
      </c>
      <c r="D1214" s="2" t="s">
        <v>873</v>
      </c>
      <c r="E1214" s="2">
        <v>2</v>
      </c>
      <c r="F1214" s="2" t="s">
        <v>872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>
        <f t="shared" si="71"/>
        <v>43190</v>
      </c>
      <c r="D1215" s="2" t="s">
        <v>874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>
        <f t="shared" si="71"/>
        <v>43190</v>
      </c>
      <c r="D1216" s="2" t="s">
        <v>875</v>
      </c>
      <c r="E1216" s="2">
        <v>2</v>
      </c>
      <c r="F1216" s="2" t="s">
        <v>866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>
        <f t="shared" si="71"/>
        <v>43190</v>
      </c>
      <c r="D1217" s="2" t="s">
        <v>877</v>
      </c>
      <c r="E1217" s="2">
        <v>2</v>
      </c>
      <c r="F1217" s="2" t="s">
        <v>867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>
        <f t="shared" si="71"/>
        <v>43190</v>
      </c>
      <c r="D1218" s="2" t="s">
        <v>879</v>
      </c>
      <c r="E1218" s="2">
        <v>2</v>
      </c>
      <c r="F1218" s="2" t="s">
        <v>878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>
        <f t="shared" si="71"/>
        <v>43190</v>
      </c>
      <c r="D1219" s="2" t="s">
        <v>881</v>
      </c>
      <c r="E1219" s="2">
        <v>2</v>
      </c>
      <c r="F1219" s="2" t="s">
        <v>880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>
        <f t="shared" si="71"/>
        <v>43190</v>
      </c>
      <c r="D1220" s="2" t="s">
        <v>883</v>
      </c>
      <c r="E1220" s="2">
        <v>2</v>
      </c>
      <c r="F1220" s="2" t="s">
        <v>882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>
        <f t="shared" si="71"/>
        <v>43190</v>
      </c>
      <c r="D1221" s="2" t="s">
        <v>885</v>
      </c>
      <c r="E1221" s="2">
        <v>2</v>
      </c>
      <c r="F1221" s="2" t="s">
        <v>884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>
        <f t="shared" si="71"/>
        <v>43190</v>
      </c>
      <c r="D1222" s="2" t="s">
        <v>887</v>
      </c>
      <c r="E1222" s="2">
        <v>2</v>
      </c>
      <c r="F1222" s="2" t="s">
        <v>886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>
        <f t="shared" si="71"/>
        <v>43190</v>
      </c>
      <c r="D1223" s="2" t="s">
        <v>889</v>
      </c>
      <c r="E1223" s="2">
        <v>2</v>
      </c>
      <c r="F1223" s="2" t="s">
        <v>888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>
        <f t="shared" si="71"/>
        <v>43190</v>
      </c>
      <c r="D1224" s="2" t="s">
        <v>890</v>
      </c>
      <c r="E1224" s="2">
        <v>2</v>
      </c>
      <c r="F1224" s="2" t="s">
        <v>876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>
        <f t="shared" si="71"/>
        <v>43190</v>
      </c>
      <c r="D1225" s="2" t="s">
        <v>868</v>
      </c>
      <c r="E1225" s="2">
        <v>3</v>
      </c>
      <c r="F1225" s="2" t="s">
        <v>867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>
        <f t="shared" si="71"/>
        <v>43190</v>
      </c>
      <c r="D1226" s="2" t="s">
        <v>870</v>
      </c>
      <c r="E1226" s="2">
        <v>3</v>
      </c>
      <c r="F1226" s="2" t="s">
        <v>869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>
        <f t="shared" si="71"/>
        <v>43190</v>
      </c>
      <c r="D1227" s="2" t="s">
        <v>871</v>
      </c>
      <c r="E1227" s="2">
        <v>3</v>
      </c>
      <c r="F1227" s="2" t="s">
        <v>671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>
        <f t="shared" si="71"/>
        <v>43190</v>
      </c>
      <c r="D1228" s="2" t="s">
        <v>873</v>
      </c>
      <c r="E1228" s="2">
        <v>3</v>
      </c>
      <c r="F1228" s="2" t="s">
        <v>872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>
        <f aca="true" t="shared" si="74" ref="C1229:C1260">endDate</f>
        <v>43190</v>
      </c>
      <c r="D1229" s="2" t="s">
        <v>874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>
        <f t="shared" si="74"/>
        <v>43190</v>
      </c>
      <c r="D1230" s="2" t="s">
        <v>875</v>
      </c>
      <c r="E1230" s="2">
        <v>3</v>
      </c>
      <c r="F1230" s="2" t="s">
        <v>866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>
        <f t="shared" si="74"/>
        <v>43190</v>
      </c>
      <c r="D1231" s="2" t="s">
        <v>877</v>
      </c>
      <c r="E1231" s="2">
        <v>3</v>
      </c>
      <c r="F1231" s="2" t="s">
        <v>867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>
        <f t="shared" si="74"/>
        <v>43190</v>
      </c>
      <c r="D1232" s="2" t="s">
        <v>879</v>
      </c>
      <c r="E1232" s="2">
        <v>3</v>
      </c>
      <c r="F1232" s="2" t="s">
        <v>878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>
        <f t="shared" si="74"/>
        <v>43190</v>
      </c>
      <c r="D1233" s="2" t="s">
        <v>881</v>
      </c>
      <c r="E1233" s="2">
        <v>3</v>
      </c>
      <c r="F1233" s="2" t="s">
        <v>880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>
        <f t="shared" si="74"/>
        <v>43190</v>
      </c>
      <c r="D1234" s="2" t="s">
        <v>883</v>
      </c>
      <c r="E1234" s="2">
        <v>3</v>
      </c>
      <c r="F1234" s="2" t="s">
        <v>882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>
        <f t="shared" si="74"/>
        <v>43190</v>
      </c>
      <c r="D1235" s="2" t="s">
        <v>885</v>
      </c>
      <c r="E1235" s="2">
        <v>3</v>
      </c>
      <c r="F1235" s="2" t="s">
        <v>884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>
        <f t="shared" si="74"/>
        <v>43190</v>
      </c>
      <c r="D1236" s="2" t="s">
        <v>887</v>
      </c>
      <c r="E1236" s="2">
        <v>3</v>
      </c>
      <c r="F1236" s="2" t="s">
        <v>886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>
        <f t="shared" si="74"/>
        <v>43190</v>
      </c>
      <c r="D1237" s="2" t="s">
        <v>889</v>
      </c>
      <c r="E1237" s="2">
        <v>3</v>
      </c>
      <c r="F1237" s="2" t="s">
        <v>888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>
        <f t="shared" si="74"/>
        <v>43190</v>
      </c>
      <c r="D1238" s="2" t="s">
        <v>890</v>
      </c>
      <c r="E1238" s="2">
        <v>3</v>
      </c>
      <c r="F1238" s="2" t="s">
        <v>876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>
        <f t="shared" si="74"/>
        <v>43190</v>
      </c>
      <c r="D1239" s="2" t="s">
        <v>868</v>
      </c>
      <c r="E1239" s="2">
        <v>4</v>
      </c>
      <c r="F1239" s="2" t="s">
        <v>867</v>
      </c>
      <c r="H1239" s="9">
        <f>'Справка 8'!F13</f>
        <v>24384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>
        <f t="shared" si="74"/>
        <v>43190</v>
      </c>
      <c r="D1240" s="2" t="s">
        <v>870</v>
      </c>
      <c r="E1240" s="2">
        <v>4</v>
      </c>
      <c r="F1240" s="2" t="s">
        <v>869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>
        <f t="shared" si="74"/>
        <v>43190</v>
      </c>
      <c r="D1241" s="2" t="s">
        <v>871</v>
      </c>
      <c r="E1241" s="2">
        <v>4</v>
      </c>
      <c r="F1241" s="2" t="s">
        <v>671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>
        <f t="shared" si="74"/>
        <v>43190</v>
      </c>
      <c r="D1242" s="2" t="s">
        <v>873</v>
      </c>
      <c r="E1242" s="2">
        <v>4</v>
      </c>
      <c r="F1242" s="2" t="s">
        <v>872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>
        <f t="shared" si="74"/>
        <v>43190</v>
      </c>
      <c r="D1243" s="2" t="s">
        <v>874</v>
      </c>
      <c r="E1243" s="2">
        <v>4</v>
      </c>
      <c r="F1243" s="2" t="s">
        <v>110</v>
      </c>
      <c r="H1243" s="9">
        <f>'Справка 8'!F17</f>
        <v>18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>
        <f t="shared" si="74"/>
        <v>43190</v>
      </c>
      <c r="D1244" s="2" t="s">
        <v>875</v>
      </c>
      <c r="E1244" s="2">
        <v>4</v>
      </c>
      <c r="F1244" s="2" t="s">
        <v>866</v>
      </c>
      <c r="H1244" s="9">
        <f>'Справка 8'!F18</f>
        <v>24402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>
        <f t="shared" si="74"/>
        <v>43190</v>
      </c>
      <c r="D1245" s="2" t="s">
        <v>877</v>
      </c>
      <c r="E1245" s="2">
        <v>4</v>
      </c>
      <c r="F1245" s="2" t="s">
        <v>867</v>
      </c>
      <c r="H1245" s="9">
        <f>'Справка 8'!F20</f>
        <v>32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>
        <f t="shared" si="74"/>
        <v>43190</v>
      </c>
      <c r="D1246" s="2" t="s">
        <v>879</v>
      </c>
      <c r="E1246" s="2">
        <v>4</v>
      </c>
      <c r="F1246" s="2" t="s">
        <v>878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>
        <f t="shared" si="74"/>
        <v>43190</v>
      </c>
      <c r="D1247" s="2" t="s">
        <v>881</v>
      </c>
      <c r="E1247" s="2">
        <v>4</v>
      </c>
      <c r="F1247" s="2" t="s">
        <v>880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>
        <f t="shared" si="74"/>
        <v>43190</v>
      </c>
      <c r="D1248" s="2" t="s">
        <v>883</v>
      </c>
      <c r="E1248" s="2">
        <v>4</v>
      </c>
      <c r="F1248" s="2" t="s">
        <v>882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>
        <f t="shared" si="74"/>
        <v>43190</v>
      </c>
      <c r="D1249" s="2" t="s">
        <v>885</v>
      </c>
      <c r="E1249" s="2">
        <v>4</v>
      </c>
      <c r="F1249" s="2" t="s">
        <v>884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>
        <f t="shared" si="74"/>
        <v>43190</v>
      </c>
      <c r="D1250" s="2" t="s">
        <v>887</v>
      </c>
      <c r="E1250" s="2">
        <v>4</v>
      </c>
      <c r="F1250" s="2" t="s">
        <v>886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>
        <f t="shared" si="74"/>
        <v>43190</v>
      </c>
      <c r="D1251" s="2" t="s">
        <v>889</v>
      </c>
      <c r="E1251" s="2">
        <v>4</v>
      </c>
      <c r="F1251" s="2" t="s">
        <v>888</v>
      </c>
      <c r="H1251" s="9">
        <f>'Справка 8'!F26</f>
        <v>37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>
        <f t="shared" si="74"/>
        <v>43190</v>
      </c>
      <c r="D1252" s="2" t="s">
        <v>890</v>
      </c>
      <c r="E1252" s="2">
        <v>4</v>
      </c>
      <c r="F1252" s="2" t="s">
        <v>876</v>
      </c>
      <c r="H1252" s="9">
        <f>'Справка 8'!F27</f>
        <v>69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>
        <f t="shared" si="74"/>
        <v>43190</v>
      </c>
      <c r="D1253" s="2" t="s">
        <v>868</v>
      </c>
      <c r="E1253" s="2">
        <v>5</v>
      </c>
      <c r="F1253" s="2" t="s">
        <v>867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>
        <f t="shared" si="74"/>
        <v>43190</v>
      </c>
      <c r="D1254" s="2" t="s">
        <v>870</v>
      </c>
      <c r="E1254" s="2">
        <v>5</v>
      </c>
      <c r="F1254" s="2" t="s">
        <v>869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>
        <f t="shared" si="74"/>
        <v>43190</v>
      </c>
      <c r="D1255" s="2" t="s">
        <v>871</v>
      </c>
      <c r="E1255" s="2">
        <v>5</v>
      </c>
      <c r="F1255" s="2" t="s">
        <v>671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>
        <f t="shared" si="74"/>
        <v>43190</v>
      </c>
      <c r="D1256" s="2" t="s">
        <v>873</v>
      </c>
      <c r="E1256" s="2">
        <v>5</v>
      </c>
      <c r="F1256" s="2" t="s">
        <v>872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>
        <f t="shared" si="74"/>
        <v>43190</v>
      </c>
      <c r="D1257" s="2" t="s">
        <v>874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>
        <f t="shared" si="74"/>
        <v>43190</v>
      </c>
      <c r="D1258" s="2" t="s">
        <v>875</v>
      </c>
      <c r="E1258" s="2">
        <v>5</v>
      </c>
      <c r="F1258" s="2" t="s">
        <v>866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>
        <f t="shared" si="74"/>
        <v>43190</v>
      </c>
      <c r="D1259" s="2" t="s">
        <v>877</v>
      </c>
      <c r="E1259" s="2">
        <v>5</v>
      </c>
      <c r="F1259" s="2" t="s">
        <v>867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>
        <f t="shared" si="74"/>
        <v>43190</v>
      </c>
      <c r="D1260" s="2" t="s">
        <v>879</v>
      </c>
      <c r="E1260" s="2">
        <v>5</v>
      </c>
      <c r="F1260" s="2" t="s">
        <v>878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>
        <f aca="true" t="shared" si="77" ref="C1261:C1294">endDate</f>
        <v>43190</v>
      </c>
      <c r="D1261" s="2" t="s">
        <v>881</v>
      </c>
      <c r="E1261" s="2">
        <v>5</v>
      </c>
      <c r="F1261" s="2" t="s">
        <v>880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>
        <f t="shared" si="77"/>
        <v>43190</v>
      </c>
      <c r="D1262" s="2" t="s">
        <v>883</v>
      </c>
      <c r="E1262" s="2">
        <v>5</v>
      </c>
      <c r="F1262" s="2" t="s">
        <v>882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>
        <f t="shared" si="77"/>
        <v>43190</v>
      </c>
      <c r="D1263" s="2" t="s">
        <v>885</v>
      </c>
      <c r="E1263" s="2">
        <v>5</v>
      </c>
      <c r="F1263" s="2" t="s">
        <v>884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>
        <f t="shared" si="77"/>
        <v>43190</v>
      </c>
      <c r="D1264" s="2" t="s">
        <v>887</v>
      </c>
      <c r="E1264" s="2">
        <v>5</v>
      </c>
      <c r="F1264" s="2" t="s">
        <v>886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>
        <f t="shared" si="77"/>
        <v>43190</v>
      </c>
      <c r="D1265" s="2" t="s">
        <v>889</v>
      </c>
      <c r="E1265" s="2">
        <v>5</v>
      </c>
      <c r="F1265" s="2" t="s">
        <v>888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>
        <f t="shared" si="77"/>
        <v>43190</v>
      </c>
      <c r="D1266" s="2" t="s">
        <v>890</v>
      </c>
      <c r="E1266" s="2">
        <v>5</v>
      </c>
      <c r="F1266" s="2" t="s">
        <v>876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>
        <f t="shared" si="77"/>
        <v>43190</v>
      </c>
      <c r="D1267" s="2" t="s">
        <v>868</v>
      </c>
      <c r="E1267" s="2">
        <v>6</v>
      </c>
      <c r="F1267" s="2" t="s">
        <v>867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>
        <f t="shared" si="77"/>
        <v>43190</v>
      </c>
      <c r="D1268" s="2" t="s">
        <v>870</v>
      </c>
      <c r="E1268" s="2">
        <v>6</v>
      </c>
      <c r="F1268" s="2" t="s">
        <v>869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>
        <f t="shared" si="77"/>
        <v>43190</v>
      </c>
      <c r="D1269" s="2" t="s">
        <v>871</v>
      </c>
      <c r="E1269" s="2">
        <v>6</v>
      </c>
      <c r="F1269" s="2" t="s">
        <v>671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>
        <f t="shared" si="77"/>
        <v>43190</v>
      </c>
      <c r="D1270" s="2" t="s">
        <v>873</v>
      </c>
      <c r="E1270" s="2">
        <v>6</v>
      </c>
      <c r="F1270" s="2" t="s">
        <v>872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>
        <f t="shared" si="77"/>
        <v>43190</v>
      </c>
      <c r="D1271" s="2" t="s">
        <v>874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>
        <f t="shared" si="77"/>
        <v>43190</v>
      </c>
      <c r="D1272" s="2" t="s">
        <v>875</v>
      </c>
      <c r="E1272" s="2">
        <v>6</v>
      </c>
      <c r="F1272" s="2" t="s">
        <v>866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>
        <f t="shared" si="77"/>
        <v>43190</v>
      </c>
      <c r="D1273" s="2" t="s">
        <v>877</v>
      </c>
      <c r="E1273" s="2">
        <v>6</v>
      </c>
      <c r="F1273" s="2" t="s">
        <v>867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>
        <f t="shared" si="77"/>
        <v>43190</v>
      </c>
      <c r="D1274" s="2" t="s">
        <v>879</v>
      </c>
      <c r="E1274" s="2">
        <v>6</v>
      </c>
      <c r="F1274" s="2" t="s">
        <v>878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>
        <f t="shared" si="77"/>
        <v>43190</v>
      </c>
      <c r="D1275" s="2" t="s">
        <v>881</v>
      </c>
      <c r="E1275" s="2">
        <v>6</v>
      </c>
      <c r="F1275" s="2" t="s">
        <v>880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>
        <f t="shared" si="77"/>
        <v>43190</v>
      </c>
      <c r="D1276" s="2" t="s">
        <v>883</v>
      </c>
      <c r="E1276" s="2">
        <v>6</v>
      </c>
      <c r="F1276" s="2" t="s">
        <v>882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>
        <f t="shared" si="77"/>
        <v>43190</v>
      </c>
      <c r="D1277" s="2" t="s">
        <v>885</v>
      </c>
      <c r="E1277" s="2">
        <v>6</v>
      </c>
      <c r="F1277" s="2" t="s">
        <v>884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>
        <f t="shared" si="77"/>
        <v>43190</v>
      </c>
      <c r="D1278" s="2" t="s">
        <v>887</v>
      </c>
      <c r="E1278" s="2">
        <v>6</v>
      </c>
      <c r="F1278" s="2" t="s">
        <v>886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>
        <f t="shared" si="77"/>
        <v>43190</v>
      </c>
      <c r="D1279" s="2" t="s">
        <v>889</v>
      </c>
      <c r="E1279" s="2">
        <v>6</v>
      </c>
      <c r="F1279" s="2" t="s">
        <v>888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>
        <f t="shared" si="77"/>
        <v>43190</v>
      </c>
      <c r="D1280" s="2" t="s">
        <v>890</v>
      </c>
      <c r="E1280" s="2">
        <v>6</v>
      </c>
      <c r="F1280" s="2" t="s">
        <v>876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>
        <f t="shared" si="77"/>
        <v>43190</v>
      </c>
      <c r="D1281" s="2" t="s">
        <v>868</v>
      </c>
      <c r="E1281" s="2">
        <v>7</v>
      </c>
      <c r="F1281" s="2" t="s">
        <v>867</v>
      </c>
      <c r="H1281" s="9">
        <f>'Справка 8'!I13</f>
        <v>24384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>
        <f t="shared" si="77"/>
        <v>43190</v>
      </c>
      <c r="D1282" s="2" t="s">
        <v>870</v>
      </c>
      <c r="E1282" s="2">
        <v>7</v>
      </c>
      <c r="F1282" s="2" t="s">
        <v>869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>
        <f t="shared" si="77"/>
        <v>43190</v>
      </c>
      <c r="D1283" s="2" t="s">
        <v>871</v>
      </c>
      <c r="E1283" s="2">
        <v>7</v>
      </c>
      <c r="F1283" s="2" t="s">
        <v>671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>
        <f t="shared" si="77"/>
        <v>43190</v>
      </c>
      <c r="D1284" s="2" t="s">
        <v>873</v>
      </c>
      <c r="E1284" s="2">
        <v>7</v>
      </c>
      <c r="F1284" s="2" t="s">
        <v>872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>
        <f t="shared" si="77"/>
        <v>43190</v>
      </c>
      <c r="D1285" s="2" t="s">
        <v>874</v>
      </c>
      <c r="E1285" s="2">
        <v>7</v>
      </c>
      <c r="F1285" s="2" t="s">
        <v>110</v>
      </c>
      <c r="H1285" s="9">
        <f>'Справка 8'!I17</f>
        <v>18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>
        <f t="shared" si="77"/>
        <v>43190</v>
      </c>
      <c r="D1286" s="2" t="s">
        <v>875</v>
      </c>
      <c r="E1286" s="2">
        <v>7</v>
      </c>
      <c r="F1286" s="2" t="s">
        <v>866</v>
      </c>
      <c r="H1286" s="9">
        <f>'Справка 8'!I18</f>
        <v>24402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>
        <f t="shared" si="77"/>
        <v>43190</v>
      </c>
      <c r="D1287" s="2" t="s">
        <v>877</v>
      </c>
      <c r="E1287" s="2">
        <v>7</v>
      </c>
      <c r="F1287" s="2" t="s">
        <v>867</v>
      </c>
      <c r="H1287" s="9">
        <f>'Справка 8'!I20</f>
        <v>32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>
        <f t="shared" si="77"/>
        <v>43190</v>
      </c>
      <c r="D1288" s="2" t="s">
        <v>879</v>
      </c>
      <c r="E1288" s="2">
        <v>7</v>
      </c>
      <c r="F1288" s="2" t="s">
        <v>878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>
        <f t="shared" si="77"/>
        <v>43190</v>
      </c>
      <c r="D1289" s="2" t="s">
        <v>881</v>
      </c>
      <c r="E1289" s="2">
        <v>7</v>
      </c>
      <c r="F1289" s="2" t="s">
        <v>880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>
        <f t="shared" si="77"/>
        <v>43190</v>
      </c>
      <c r="D1290" s="2" t="s">
        <v>883</v>
      </c>
      <c r="E1290" s="2">
        <v>7</v>
      </c>
      <c r="F1290" s="2" t="s">
        <v>882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>
        <f t="shared" si="77"/>
        <v>43190</v>
      </c>
      <c r="D1291" s="2" t="s">
        <v>885</v>
      </c>
      <c r="E1291" s="2">
        <v>7</v>
      </c>
      <c r="F1291" s="2" t="s">
        <v>884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>
        <f t="shared" si="77"/>
        <v>43190</v>
      </c>
      <c r="D1292" s="2" t="s">
        <v>887</v>
      </c>
      <c r="E1292" s="2">
        <v>7</v>
      </c>
      <c r="F1292" s="2" t="s">
        <v>886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>
        <f t="shared" si="77"/>
        <v>43190</v>
      </c>
      <c r="D1293" s="2" t="s">
        <v>889</v>
      </c>
      <c r="E1293" s="2">
        <v>7</v>
      </c>
      <c r="F1293" s="2" t="s">
        <v>888</v>
      </c>
      <c r="H1293" s="9">
        <f>'Справка 8'!I26</f>
        <v>37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>
        <f t="shared" si="77"/>
        <v>43190</v>
      </c>
      <c r="D1294" s="2" t="s">
        <v>890</v>
      </c>
      <c r="E1294" s="2">
        <v>7</v>
      </c>
      <c r="F1294" s="2" t="s">
        <v>876</v>
      </c>
      <c r="H1294" s="9">
        <f>'Справка 8'!I27</f>
        <v>69</v>
      </c>
    </row>
    <row r="1295" spans="3:6" s="1" customFormat="1" ht="15.75">
      <c r="C1295" s="5"/>
      <c r="F1295" s="6" t="s">
        <v>1005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>
        <f aca="true" t="shared" si="80" ref="C1296:C1335">endDate</f>
        <v>43190</v>
      </c>
      <c r="D1296" s="2" t="s">
        <v>578</v>
      </c>
      <c r="E1296" s="2">
        <v>1</v>
      </c>
      <c r="F1296" s="2" t="s">
        <v>566</v>
      </c>
      <c r="H1296" s="9">
        <f>'Справка 5'!C27</f>
        <v>24399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>
        <f t="shared" si="80"/>
        <v>43190</v>
      </c>
      <c r="D1297" s="2" t="s">
        <v>581</v>
      </c>
      <c r="E1297" s="2">
        <v>1</v>
      </c>
      <c r="F1297" s="2" t="s">
        <v>579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>
        <f t="shared" si="80"/>
        <v>43190</v>
      </c>
      <c r="D1298" s="2" t="s">
        <v>584</v>
      </c>
      <c r="E1298" s="2">
        <v>1</v>
      </c>
      <c r="F1298" s="2" t="s">
        <v>582</v>
      </c>
      <c r="H1298" s="9">
        <f>'Справка 5'!C61</f>
        <v>0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>
        <f t="shared" si="80"/>
        <v>43190</v>
      </c>
      <c r="D1299" s="2" t="s">
        <v>588</v>
      </c>
      <c r="E1299" s="2">
        <v>1</v>
      </c>
      <c r="F1299" s="2" t="s">
        <v>585</v>
      </c>
      <c r="H1299" s="9">
        <f>'Справка 5'!C78</f>
        <v>3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>
        <f t="shared" si="80"/>
        <v>43190</v>
      </c>
      <c r="D1300" s="2" t="s">
        <v>590</v>
      </c>
      <c r="E1300" s="2">
        <v>1</v>
      </c>
      <c r="F1300" s="2" t="s">
        <v>565</v>
      </c>
      <c r="H1300" s="9">
        <f>'Справка 5'!C79</f>
        <v>24402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>
        <f t="shared" si="80"/>
        <v>43190</v>
      </c>
      <c r="D1301" s="2" t="s">
        <v>592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>
        <f t="shared" si="80"/>
        <v>43190</v>
      </c>
      <c r="D1302" s="2" t="s">
        <v>593</v>
      </c>
      <c r="E1302" s="2">
        <v>1</v>
      </c>
      <c r="F1302" s="2" t="s">
        <v>579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>
        <f t="shared" si="80"/>
        <v>43190</v>
      </c>
      <c r="D1303" s="2" t="s">
        <v>594</v>
      </c>
      <c r="E1303" s="2">
        <v>1</v>
      </c>
      <c r="F1303" s="2" t="s">
        <v>582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>
        <f t="shared" si="80"/>
        <v>43190</v>
      </c>
      <c r="D1304" s="2" t="s">
        <v>595</v>
      </c>
      <c r="E1304" s="2">
        <v>1</v>
      </c>
      <c r="F1304" s="2" t="s">
        <v>585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>
        <f t="shared" si="80"/>
        <v>43190</v>
      </c>
      <c r="D1305" s="2" t="s">
        <v>597</v>
      </c>
      <c r="E1305" s="2">
        <v>1</v>
      </c>
      <c r="F1305" s="2" t="s">
        <v>591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>
        <f t="shared" si="80"/>
        <v>43190</v>
      </c>
      <c r="D1306" s="2" t="s">
        <v>578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>
        <f t="shared" si="80"/>
        <v>43190</v>
      </c>
      <c r="D1307" s="2" t="s">
        <v>581</v>
      </c>
      <c r="E1307" s="2">
        <v>2</v>
      </c>
      <c r="F1307" s="2" t="s">
        <v>579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>
        <f t="shared" si="80"/>
        <v>43190</v>
      </c>
      <c r="D1308" s="2" t="s">
        <v>584</v>
      </c>
      <c r="E1308" s="2">
        <v>2</v>
      </c>
      <c r="F1308" s="2" t="s">
        <v>582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>
        <f t="shared" si="80"/>
        <v>43190</v>
      </c>
      <c r="D1309" s="2" t="s">
        <v>588</v>
      </c>
      <c r="E1309" s="2">
        <v>2</v>
      </c>
      <c r="F1309" s="2" t="s">
        <v>585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>
        <f t="shared" si="80"/>
        <v>43190</v>
      </c>
      <c r="D1310" s="2" t="s">
        <v>590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>
        <f t="shared" si="80"/>
        <v>43190</v>
      </c>
      <c r="D1311" s="2" t="s">
        <v>592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>
        <f t="shared" si="80"/>
        <v>43190</v>
      </c>
      <c r="D1312" s="2" t="s">
        <v>593</v>
      </c>
      <c r="E1312" s="2">
        <v>2</v>
      </c>
      <c r="F1312" s="2" t="s">
        <v>579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>
        <f t="shared" si="80"/>
        <v>43190</v>
      </c>
      <c r="D1313" s="2" t="s">
        <v>594</v>
      </c>
      <c r="E1313" s="2">
        <v>2</v>
      </c>
      <c r="F1313" s="2" t="s">
        <v>582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>
        <f t="shared" si="80"/>
        <v>43190</v>
      </c>
      <c r="D1314" s="2" t="s">
        <v>595</v>
      </c>
      <c r="E1314" s="2">
        <v>2</v>
      </c>
      <c r="F1314" s="2" t="s">
        <v>585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>
        <f t="shared" si="80"/>
        <v>43190</v>
      </c>
      <c r="D1315" s="2" t="s">
        <v>597</v>
      </c>
      <c r="E1315" s="2">
        <v>2</v>
      </c>
      <c r="F1315" s="2" t="s">
        <v>591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>
        <f t="shared" si="80"/>
        <v>43190</v>
      </c>
      <c r="D1316" s="2" t="s">
        <v>578</v>
      </c>
      <c r="E1316" s="2">
        <v>3</v>
      </c>
      <c r="F1316" s="2" t="s">
        <v>566</v>
      </c>
      <c r="H1316" s="9">
        <f>'Справка 5'!E27</f>
        <v>22843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>
        <f t="shared" si="80"/>
        <v>43190</v>
      </c>
      <c r="D1317" s="2" t="s">
        <v>581</v>
      </c>
      <c r="E1317" s="2">
        <v>3</v>
      </c>
      <c r="F1317" s="2" t="s">
        <v>579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>
        <f t="shared" si="80"/>
        <v>43190</v>
      </c>
      <c r="D1318" s="2" t="s">
        <v>584</v>
      </c>
      <c r="E1318" s="2">
        <v>3</v>
      </c>
      <c r="F1318" s="2" t="s">
        <v>582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>
        <f t="shared" si="80"/>
        <v>43190</v>
      </c>
      <c r="D1319" s="2" t="s">
        <v>588</v>
      </c>
      <c r="E1319" s="2">
        <v>3</v>
      </c>
      <c r="F1319" s="2" t="s">
        <v>585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>
        <f t="shared" si="80"/>
        <v>43190</v>
      </c>
      <c r="D1320" s="2" t="s">
        <v>590</v>
      </c>
      <c r="E1320" s="2">
        <v>3</v>
      </c>
      <c r="F1320" s="2" t="s">
        <v>565</v>
      </c>
      <c r="H1320" s="9">
        <f>'Справка 5'!E79</f>
        <v>22843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>
        <f t="shared" si="80"/>
        <v>43190</v>
      </c>
      <c r="D1321" s="2" t="s">
        <v>592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>
        <f t="shared" si="80"/>
        <v>43190</v>
      </c>
      <c r="D1322" s="2" t="s">
        <v>593</v>
      </c>
      <c r="E1322" s="2">
        <v>3</v>
      </c>
      <c r="F1322" s="2" t="s">
        <v>579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>
        <f t="shared" si="80"/>
        <v>43190</v>
      </c>
      <c r="D1323" s="2" t="s">
        <v>594</v>
      </c>
      <c r="E1323" s="2">
        <v>3</v>
      </c>
      <c r="F1323" s="2" t="s">
        <v>582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>
        <f t="shared" si="80"/>
        <v>43190</v>
      </c>
      <c r="D1324" s="2" t="s">
        <v>595</v>
      </c>
      <c r="E1324" s="2">
        <v>3</v>
      </c>
      <c r="F1324" s="2" t="s">
        <v>585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>
        <f t="shared" si="80"/>
        <v>43190</v>
      </c>
      <c r="D1325" s="2" t="s">
        <v>597</v>
      </c>
      <c r="E1325" s="2">
        <v>3</v>
      </c>
      <c r="F1325" s="2" t="s">
        <v>591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>
        <f t="shared" si="80"/>
        <v>43190</v>
      </c>
      <c r="D1326" s="2" t="s">
        <v>578</v>
      </c>
      <c r="E1326" s="2">
        <v>4</v>
      </c>
      <c r="F1326" s="2" t="s">
        <v>566</v>
      </c>
      <c r="H1326" s="9">
        <f>'Справка 5'!F27</f>
        <v>1556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>
        <f t="shared" si="80"/>
        <v>43190</v>
      </c>
      <c r="D1327" s="2" t="s">
        <v>581</v>
      </c>
      <c r="E1327" s="2">
        <v>4</v>
      </c>
      <c r="F1327" s="2" t="s">
        <v>579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>
        <f t="shared" si="80"/>
        <v>43190</v>
      </c>
      <c r="D1328" s="2" t="s">
        <v>584</v>
      </c>
      <c r="E1328" s="2">
        <v>4</v>
      </c>
      <c r="F1328" s="2" t="s">
        <v>582</v>
      </c>
      <c r="H1328" s="9">
        <f>'Справка 5'!F61</f>
        <v>0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>
        <f t="shared" si="80"/>
        <v>43190</v>
      </c>
      <c r="D1329" s="2" t="s">
        <v>588</v>
      </c>
      <c r="E1329" s="2">
        <v>4</v>
      </c>
      <c r="F1329" s="2" t="s">
        <v>585</v>
      </c>
      <c r="H1329" s="9">
        <f>'Справка 5'!F78</f>
        <v>3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>
        <f t="shared" si="80"/>
        <v>43190</v>
      </c>
      <c r="D1330" s="2" t="s">
        <v>590</v>
      </c>
      <c r="E1330" s="2">
        <v>4</v>
      </c>
      <c r="F1330" s="2" t="s">
        <v>565</v>
      </c>
      <c r="H1330" s="9">
        <f>'Справка 5'!F79</f>
        <v>1559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>
        <f t="shared" si="80"/>
        <v>43190</v>
      </c>
      <c r="D1331" s="2" t="s">
        <v>592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>
        <f t="shared" si="80"/>
        <v>43190</v>
      </c>
      <c r="D1332" s="2" t="s">
        <v>593</v>
      </c>
      <c r="E1332" s="2">
        <v>4</v>
      </c>
      <c r="F1332" s="2" t="s">
        <v>579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>
        <f t="shared" si="80"/>
        <v>43190</v>
      </c>
      <c r="D1333" s="2" t="s">
        <v>594</v>
      </c>
      <c r="E1333" s="2">
        <v>4</v>
      </c>
      <c r="F1333" s="2" t="s">
        <v>582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>
        <f t="shared" si="80"/>
        <v>43190</v>
      </c>
      <c r="D1334" s="2" t="s">
        <v>595</v>
      </c>
      <c r="E1334" s="2">
        <v>4</v>
      </c>
      <c r="F1334" s="2" t="s">
        <v>585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>
        <f t="shared" si="80"/>
        <v>43190</v>
      </c>
      <c r="D1335" s="2" t="s">
        <v>597</v>
      </c>
      <c r="E1335" s="2">
        <v>4</v>
      </c>
      <c r="F1335" s="2" t="s">
        <v>591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1006</v>
      </c>
    </row>
    <row r="2" ht="15">
      <c r="A2" t="s">
        <v>2</v>
      </c>
    </row>
    <row r="5" ht="15">
      <c r="A5" t="s">
        <v>13</v>
      </c>
    </row>
    <row r="6" ht="15">
      <c r="A6" t="s">
        <v>1007</v>
      </c>
    </row>
    <row r="7" ht="15">
      <c r="A7" t="s">
        <v>1008</v>
      </c>
    </row>
    <row r="8" ht="15">
      <c r="A8" t="s">
        <v>1009</v>
      </c>
    </row>
    <row r="9" ht="15">
      <c r="A9" t="s">
        <v>1010</v>
      </c>
    </row>
    <row r="11" ht="15">
      <c r="A11" t="s">
        <v>1011</v>
      </c>
    </row>
    <row r="12" ht="15">
      <c r="A12" t="s">
        <v>1012</v>
      </c>
    </row>
    <row r="13" ht="15">
      <c r="A13" t="s">
        <v>1013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workbookViewId="0" topLeftCell="A85">
      <selection activeCell="B104" sqref="B104:E104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115086942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31.03.2018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/>
      <c r="D12" s="195"/>
      <c r="E12" s="619" t="s">
        <v>54</v>
      </c>
      <c r="F12" s="621" t="s">
        <v>55</v>
      </c>
      <c r="G12" s="194">
        <v>24000</v>
      </c>
      <c r="H12" s="195">
        <v>24000</v>
      </c>
    </row>
    <row r="13" spans="1:8" ht="15.75">
      <c r="A13" s="619" t="s">
        <v>56</v>
      </c>
      <c r="B13" s="620" t="s">
        <v>57</v>
      </c>
      <c r="C13" s="194">
        <v>40</v>
      </c>
      <c r="D13" s="195">
        <v>40</v>
      </c>
      <c r="E13" s="619" t="s">
        <v>58</v>
      </c>
      <c r="F13" s="621" t="s">
        <v>59</v>
      </c>
      <c r="G13" s="194">
        <v>24000</v>
      </c>
      <c r="H13" s="195">
        <v>24000</v>
      </c>
    </row>
    <row r="14" spans="1:8" ht="15.75">
      <c r="A14" s="619" t="s">
        <v>60</v>
      </c>
      <c r="B14" s="620" t="s">
        <v>61</v>
      </c>
      <c r="C14" s="194"/>
      <c r="D14" s="195"/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/>
      <c r="D15" s="195"/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>
        <v>97</v>
      </c>
      <c r="D18" s="195">
        <v>97</v>
      </c>
      <c r="E18" s="624" t="s">
        <v>78</v>
      </c>
      <c r="F18" s="625" t="s">
        <v>79</v>
      </c>
      <c r="G18" s="626">
        <f>G12+G15+G16+G17</f>
        <v>24000</v>
      </c>
      <c r="H18" s="627">
        <f>H12+H15+H16+H17</f>
        <v>24000</v>
      </c>
    </row>
    <row r="19" spans="1:8" ht="15.75">
      <c r="A19" s="619" t="s">
        <v>80</v>
      </c>
      <c r="B19" s="620" t="s">
        <v>81</v>
      </c>
      <c r="C19" s="194">
        <v>6</v>
      </c>
      <c r="D19" s="195">
        <v>6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143</v>
      </c>
      <c r="D20" s="634">
        <f>SUM(D12:D19)</f>
        <v>143</v>
      </c>
      <c r="E20" s="619" t="s">
        <v>85</v>
      </c>
      <c r="F20" s="621" t="s">
        <v>86</v>
      </c>
      <c r="G20" s="194">
        <v>107</v>
      </c>
      <c r="H20" s="195">
        <v>107</v>
      </c>
    </row>
    <row r="21" spans="1:8" ht="15.75">
      <c r="A21" s="612" t="s">
        <v>87</v>
      </c>
      <c r="B21" s="632" t="s">
        <v>88</v>
      </c>
      <c r="C21" s="635">
        <v>1758</v>
      </c>
      <c r="D21" s="636">
        <v>1758</v>
      </c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3666</v>
      </c>
      <c r="H22" s="640">
        <f>SUM(H23:H25)</f>
        <v>3666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3085</v>
      </c>
      <c r="H23" s="195">
        <v>3085</v>
      </c>
    </row>
    <row r="24" spans="1:13" ht="15.75">
      <c r="A24" s="619" t="s">
        <v>98</v>
      </c>
      <c r="B24" s="620" t="s">
        <v>99</v>
      </c>
      <c r="C24" s="194">
        <v>44</v>
      </c>
      <c r="D24" s="195">
        <v>51</v>
      </c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>
        <v>581</v>
      </c>
      <c r="H25" s="195">
        <v>581</v>
      </c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3773</v>
      </c>
      <c r="H26" s="634">
        <f>H20+H21+H22</f>
        <v>3773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44</v>
      </c>
      <c r="D28" s="634">
        <f>SUM(D24:D27)</f>
        <v>51</v>
      </c>
      <c r="E28" s="641" t="s">
        <v>115</v>
      </c>
      <c r="F28" s="621" t="s">
        <v>116</v>
      </c>
      <c r="G28" s="614">
        <f>SUM(G29:G31)</f>
        <v>-2448</v>
      </c>
      <c r="H28" s="615">
        <f>SUM(H29:H31)</f>
        <v>-2399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>
        <v>1019</v>
      </c>
      <c r="H29" s="195">
        <v>1019</v>
      </c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-3467</v>
      </c>
      <c r="H30" s="195">
        <v>-3418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5"/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-13</v>
      </c>
      <c r="H33" s="195">
        <v>-50</v>
      </c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-2461</v>
      </c>
      <c r="H34" s="634">
        <f>H28+H32+H33</f>
        <v>-2449</v>
      </c>
    </row>
    <row r="35" spans="1:8" ht="15.75">
      <c r="A35" s="619" t="s">
        <v>137</v>
      </c>
      <c r="B35" s="623" t="s">
        <v>138</v>
      </c>
      <c r="C35" s="614">
        <f>SUM(C36:C39)</f>
        <v>24402</v>
      </c>
      <c r="D35" s="615">
        <f>SUM(D36:D39)</f>
        <v>24402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>
        <v>24399</v>
      </c>
      <c r="D36" s="195">
        <v>24399</v>
      </c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25312</v>
      </c>
      <c r="H37" s="650">
        <f>H26+H18+H34</f>
        <v>25324</v>
      </c>
    </row>
    <row r="38" spans="1:13" ht="15.75">
      <c r="A38" s="619" t="s">
        <v>145</v>
      </c>
      <c r="B38" s="620" t="s">
        <v>146</v>
      </c>
      <c r="C38" s="194"/>
      <c r="D38" s="195"/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>
        <v>3</v>
      </c>
      <c r="D39" s="195">
        <v>3</v>
      </c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230</v>
      </c>
      <c r="H44" s="195">
        <v>30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24402</v>
      </c>
      <c r="D46" s="634">
        <f>D35+D40+D45</f>
        <v>24402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/>
      <c r="D48" s="195"/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/>
      <c r="D49" s="195"/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230</v>
      </c>
      <c r="H50" s="615">
        <f>SUM(H44:H49)</f>
        <v>30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0</v>
      </c>
      <c r="D52" s="634">
        <f>SUM(D48:D51)</f>
        <v>0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>
        <v>11</v>
      </c>
      <c r="H54" s="195">
        <v>11</v>
      </c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26347</v>
      </c>
      <c r="D56" s="672">
        <f>D20+D21+D22+D28+D33+D46+D52+D54+D55</f>
        <v>26354</v>
      </c>
      <c r="E56" s="612" t="s">
        <v>205</v>
      </c>
      <c r="F56" s="643" t="s">
        <v>206</v>
      </c>
      <c r="G56" s="649">
        <f>G50+G52+G53+G54+G55</f>
        <v>241</v>
      </c>
      <c r="H56" s="650">
        <f>H50+H52+H53+H54+H55</f>
        <v>41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/>
      <c r="D59" s="195"/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>
        <v>7</v>
      </c>
      <c r="D60" s="195">
        <v>7</v>
      </c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/>
      <c r="D61" s="195"/>
      <c r="E61" s="622" t="s">
        <v>220</v>
      </c>
      <c r="F61" s="621" t="s">
        <v>221</v>
      </c>
      <c r="G61" s="614">
        <f>SUM(G62:G68)</f>
        <v>435</v>
      </c>
      <c r="H61" s="615">
        <f>SUM(H62:H68)</f>
        <v>432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409</v>
      </c>
      <c r="H62" s="195">
        <v>407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10</v>
      </c>
      <c r="H64" s="195">
        <v>10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7</v>
      </c>
      <c r="D65" s="634">
        <f>SUM(D59:D64)</f>
        <v>7</v>
      </c>
      <c r="E65" s="619" t="s">
        <v>235</v>
      </c>
      <c r="F65" s="621" t="s">
        <v>236</v>
      </c>
      <c r="G65" s="194"/>
      <c r="H65" s="195"/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14</v>
      </c>
      <c r="H66" s="195">
        <v>13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1</v>
      </c>
      <c r="H67" s="195">
        <v>1</v>
      </c>
    </row>
    <row r="68" spans="1:8" ht="15.75">
      <c r="A68" s="619" t="s">
        <v>242</v>
      </c>
      <c r="B68" s="620" t="s">
        <v>243</v>
      </c>
      <c r="C68" s="194">
        <v>74</v>
      </c>
      <c r="D68" s="195">
        <v>74</v>
      </c>
      <c r="E68" s="619" t="s">
        <v>244</v>
      </c>
      <c r="F68" s="621" t="s">
        <v>245</v>
      </c>
      <c r="G68" s="194">
        <v>1</v>
      </c>
      <c r="H68" s="195">
        <v>1</v>
      </c>
    </row>
    <row r="69" spans="1:8" ht="15.75">
      <c r="A69" s="619" t="s">
        <v>246</v>
      </c>
      <c r="B69" s="620" t="s">
        <v>247</v>
      </c>
      <c r="C69" s="194">
        <v>100</v>
      </c>
      <c r="D69" s="195">
        <v>100</v>
      </c>
      <c r="E69" s="638" t="s">
        <v>110</v>
      </c>
      <c r="F69" s="621" t="s">
        <v>248</v>
      </c>
      <c r="G69" s="194">
        <v>1116</v>
      </c>
      <c r="H69" s="195">
        <v>1116</v>
      </c>
    </row>
    <row r="70" spans="1:8" ht="15.75">
      <c r="A70" s="619" t="s">
        <v>249</v>
      </c>
      <c r="B70" s="620" t="s">
        <v>250</v>
      </c>
      <c r="C70" s="194"/>
      <c r="D70" s="195"/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/>
      <c r="D71" s="195"/>
      <c r="E71" s="676" t="s">
        <v>78</v>
      </c>
      <c r="F71" s="628" t="s">
        <v>255</v>
      </c>
      <c r="G71" s="633">
        <f>G59+G60+G61+G69+G70</f>
        <v>1551</v>
      </c>
      <c r="H71" s="634">
        <f>H59+H60+H61+H69+H70</f>
        <v>1548</v>
      </c>
    </row>
    <row r="72" spans="1:8" ht="15.75">
      <c r="A72" s="619" t="s">
        <v>256</v>
      </c>
      <c r="B72" s="620" t="s">
        <v>257</v>
      </c>
      <c r="C72" s="194">
        <v>7</v>
      </c>
      <c r="D72" s="195">
        <v>7</v>
      </c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/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294</v>
      </c>
      <c r="D75" s="195">
        <v>290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475</v>
      </c>
      <c r="D76" s="634">
        <f>SUM(D68:D75)</f>
        <v>471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69</v>
      </c>
      <c r="D79" s="615">
        <f>SUM(D80:D82)</f>
        <v>69</v>
      </c>
      <c r="E79" s="681" t="s">
        <v>273</v>
      </c>
      <c r="F79" s="643" t="s">
        <v>274</v>
      </c>
      <c r="G79" s="649">
        <f>G71+G73+G75+G77</f>
        <v>1551</v>
      </c>
      <c r="H79" s="650">
        <f>H71+H73+H75+H77</f>
        <v>1548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69</v>
      </c>
      <c r="D82" s="195">
        <v>69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69</v>
      </c>
      <c r="D85" s="634">
        <f>D84+D83+D79</f>
        <v>69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2</v>
      </c>
      <c r="D88" s="195">
        <v>3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204</v>
      </c>
      <c r="D89" s="195">
        <v>9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206</v>
      </c>
      <c r="D92" s="634">
        <f>SUM(D88:D91)</f>
        <v>12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/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757</v>
      </c>
      <c r="D94" s="672">
        <f>D65+D76+D85+D92+D93</f>
        <v>559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27104</v>
      </c>
      <c r="D95" s="697">
        <f>D94+D56</f>
        <v>26913</v>
      </c>
      <c r="E95" s="698" t="s">
        <v>303</v>
      </c>
      <c r="F95" s="699" t="s">
        <v>304</v>
      </c>
      <c r="G95" s="696">
        <f>G37+G40+G56+G79</f>
        <v>27104</v>
      </c>
      <c r="H95" s="697">
        <f>H37+H40+H56+H79</f>
        <v>26913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43215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7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307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43">
      <selection activeCell="B55" sqref="B55:E55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115086942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31.03.2018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310</v>
      </c>
      <c r="B8" s="517" t="s">
        <v>40</v>
      </c>
      <c r="C8" s="517" t="s">
        <v>41</v>
      </c>
      <c r="D8" s="518" t="s">
        <v>45</v>
      </c>
      <c r="E8" s="516" t="s">
        <v>311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5</v>
      </c>
      <c r="D12" s="430">
        <v>3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5</v>
      </c>
      <c r="D13" s="430">
        <v>4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8</v>
      </c>
      <c r="D14" s="430">
        <v>8</v>
      </c>
      <c r="E14" s="539" t="s">
        <v>326</v>
      </c>
      <c r="F14" s="538" t="s">
        <v>327</v>
      </c>
      <c r="G14" s="396">
        <v>7</v>
      </c>
      <c r="H14" s="430">
        <v>5</v>
      </c>
    </row>
    <row r="15" spans="1:8" ht="15.75">
      <c r="A15" s="536" t="s">
        <v>328</v>
      </c>
      <c r="B15" s="537" t="s">
        <v>329</v>
      </c>
      <c r="C15" s="396"/>
      <c r="D15" s="430"/>
      <c r="E15" s="539" t="s">
        <v>110</v>
      </c>
      <c r="F15" s="538" t="s">
        <v>330</v>
      </c>
      <c r="G15" s="396"/>
      <c r="H15" s="430"/>
    </row>
    <row r="16" spans="1:8" ht="15.75">
      <c r="A16" s="536" t="s">
        <v>331</v>
      </c>
      <c r="B16" s="537" t="s">
        <v>332</v>
      </c>
      <c r="C16" s="396"/>
      <c r="D16" s="430"/>
      <c r="E16" s="540" t="s">
        <v>83</v>
      </c>
      <c r="F16" s="541" t="s">
        <v>333</v>
      </c>
      <c r="G16" s="542">
        <f>SUM(G12:G15)</f>
        <v>7</v>
      </c>
      <c r="H16" s="543">
        <f>SUM(H12:H15)</f>
        <v>5</v>
      </c>
    </row>
    <row r="17" spans="1:8" ht="31.5">
      <c r="A17" s="536" t="s">
        <v>334</v>
      </c>
      <c r="B17" s="537" t="s">
        <v>335</v>
      </c>
      <c r="C17" s="396"/>
      <c r="D17" s="430"/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/>
      <c r="D19" s="430"/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/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83</v>
      </c>
      <c r="B22" s="549" t="s">
        <v>349</v>
      </c>
      <c r="C22" s="542">
        <f>SUM(C12:C18)+C19</f>
        <v>18</v>
      </c>
      <c r="D22" s="543">
        <f>SUM(D12:D18)+D19</f>
        <v>15</v>
      </c>
      <c r="E22" s="536" t="s">
        <v>350</v>
      </c>
      <c r="F22" s="544" t="s">
        <v>351</v>
      </c>
      <c r="G22" s="396"/>
      <c r="H22" s="430"/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2</v>
      </c>
      <c r="D25" s="430"/>
      <c r="E25" s="536" t="s">
        <v>359</v>
      </c>
      <c r="F25" s="544" t="s">
        <v>360</v>
      </c>
      <c r="G25" s="396"/>
      <c r="H25" s="430"/>
    </row>
    <row r="26" spans="1:8" ht="31.5">
      <c r="A26" s="536" t="s">
        <v>361</v>
      </c>
      <c r="B26" s="544" t="s">
        <v>362</v>
      </c>
      <c r="C26" s="396"/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/>
      <c r="D27" s="430">
        <v>1</v>
      </c>
      <c r="E27" s="540" t="s">
        <v>135</v>
      </c>
      <c r="F27" s="545" t="s">
        <v>367</v>
      </c>
      <c r="G27" s="542">
        <f>SUM(G22:G26)</f>
        <v>0</v>
      </c>
      <c r="H27" s="543">
        <f>SUM(H22:H26)</f>
        <v>0</v>
      </c>
    </row>
    <row r="28" spans="1:8" ht="15.75">
      <c r="A28" s="536" t="s">
        <v>110</v>
      </c>
      <c r="B28" s="544" t="s">
        <v>368</v>
      </c>
      <c r="C28" s="396"/>
      <c r="D28" s="430"/>
      <c r="E28" s="548"/>
      <c r="F28" s="533"/>
      <c r="G28" s="534"/>
      <c r="H28" s="535"/>
    </row>
    <row r="29" spans="1:8" ht="15.75">
      <c r="A29" s="540" t="s">
        <v>108</v>
      </c>
      <c r="B29" s="545" t="s">
        <v>369</v>
      </c>
      <c r="C29" s="542">
        <f>SUM(C25:C28)</f>
        <v>2</v>
      </c>
      <c r="D29" s="543">
        <f>SUM(D25:D28)</f>
        <v>1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20</v>
      </c>
      <c r="D31" s="559">
        <f>D29+D22</f>
        <v>16</v>
      </c>
      <c r="E31" s="522" t="s">
        <v>372</v>
      </c>
      <c r="F31" s="560" t="s">
        <v>373</v>
      </c>
      <c r="G31" s="524">
        <f>G16+G18+G27</f>
        <v>7</v>
      </c>
      <c r="H31" s="525">
        <f>H16+H18+H27</f>
        <v>5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0</v>
      </c>
      <c r="D33" s="566">
        <f>IF((H31-D31)&gt;0,H31-D31,0)</f>
        <v>0</v>
      </c>
      <c r="E33" s="561" t="s">
        <v>376</v>
      </c>
      <c r="F33" s="545" t="s">
        <v>377</v>
      </c>
      <c r="G33" s="542">
        <f>IF((C31-G31)&gt;0,C31-G31,0)</f>
        <v>13</v>
      </c>
      <c r="H33" s="543">
        <f>IF((D31-H31)&gt;0,D31-H31,0)</f>
        <v>11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20</v>
      </c>
      <c r="D36" s="570">
        <f>D31-D34+D35</f>
        <v>16</v>
      </c>
      <c r="E36" s="571" t="s">
        <v>388</v>
      </c>
      <c r="F36" s="551" t="s">
        <v>389</v>
      </c>
      <c r="G36" s="552">
        <f>G35-G34+G31</f>
        <v>7</v>
      </c>
      <c r="H36" s="553">
        <f>H35-H34+H31</f>
        <v>5</v>
      </c>
    </row>
    <row r="37" spans="1:8" ht="15.75">
      <c r="A37" s="572" t="s">
        <v>390</v>
      </c>
      <c r="B37" s="517" t="s">
        <v>391</v>
      </c>
      <c r="C37" s="558">
        <f>IF((G36-C36)&gt;0,G36-C36,0)</f>
        <v>0</v>
      </c>
      <c r="D37" s="559">
        <f>IF((H36-D36)&gt;0,H36-D36,0)</f>
        <v>0</v>
      </c>
      <c r="E37" s="572" t="s">
        <v>392</v>
      </c>
      <c r="F37" s="560" t="s">
        <v>393</v>
      </c>
      <c r="G37" s="524">
        <f>IF((C36-G36)&gt;0,C36-G36,0)</f>
        <v>13</v>
      </c>
      <c r="H37" s="525">
        <f>IF((D36-H36)&gt;0,D36-H36,0)</f>
        <v>11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/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0</v>
      </c>
      <c r="D42" s="566">
        <f>+IF((H36-D36-D38)&gt;0,H36-D36-D38,0)</f>
        <v>0</v>
      </c>
      <c r="E42" s="575" t="s">
        <v>404</v>
      </c>
      <c r="F42" s="574" t="s">
        <v>405</v>
      </c>
      <c r="G42" s="565">
        <f>IF(G37&gt;0,IF(C38+G37&lt;0,0,C38+G37),IF(C37-C38&lt;0,C38-C37,0))</f>
        <v>13</v>
      </c>
      <c r="H42" s="566">
        <f>IF(H37&gt;0,IF(D38+H37&lt;0,0,D38+H37),IF(D37-D38&lt;0,D38-D37,0))</f>
        <v>11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411</v>
      </c>
      <c r="F44" s="576" t="s">
        <v>412</v>
      </c>
      <c r="G44" s="552">
        <f>IF(C42=0,IF(G42-G43&gt;0,G42-G43+C43,0),IF(C42-C43&lt;0,C43-C42+G43,0))</f>
        <v>13</v>
      </c>
      <c r="H44" s="553">
        <f>IF(D42=0,IF(H42-H43&gt;0,H42-H43+D43,0),IF(D42-D43&lt;0,D43-D42+H43,0))</f>
        <v>11</v>
      </c>
    </row>
    <row r="45" spans="1:8" ht="16.5">
      <c r="A45" s="577" t="s">
        <v>413</v>
      </c>
      <c r="B45" s="578" t="s">
        <v>414</v>
      </c>
      <c r="C45" s="579">
        <f>C36+C38+C42</f>
        <v>20</v>
      </c>
      <c r="D45" s="580">
        <f>D36+D38+D42</f>
        <v>16</v>
      </c>
      <c r="E45" s="577" t="s">
        <v>415</v>
      </c>
      <c r="F45" s="581" t="s">
        <v>416</v>
      </c>
      <c r="G45" s="579">
        <f>G42+G36</f>
        <v>20</v>
      </c>
      <c r="H45" s="580">
        <f>H42+H36</f>
        <v>16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43215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307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6">
      <selection activeCell="A64" sqref="A64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418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"КОРПОРАЦИЯ ЗА ТЕХНОЛОГИИ И ИНОВАЦИИ"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115086942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31.03.2018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419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420</v>
      </c>
      <c r="B10" s="460"/>
      <c r="C10" s="461"/>
      <c r="D10" s="462"/>
      <c r="E10" s="463"/>
      <c r="F10" s="463"/>
    </row>
    <row r="11" spans="1:6" ht="15.75">
      <c r="A11" s="464" t="s">
        <v>421</v>
      </c>
      <c r="B11" s="465" t="s">
        <v>422</v>
      </c>
      <c r="C11" s="194">
        <v>8</v>
      </c>
      <c r="D11" s="195">
        <v>3</v>
      </c>
      <c r="E11" s="463"/>
      <c r="F11" s="463"/>
    </row>
    <row r="12" spans="1:13" ht="15.75">
      <c r="A12" s="464" t="s">
        <v>423</v>
      </c>
      <c r="B12" s="465" t="s">
        <v>424</v>
      </c>
      <c r="C12" s="194">
        <v>-9</v>
      </c>
      <c r="D12" s="195">
        <v>-11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425</v>
      </c>
      <c r="B13" s="465" t="s">
        <v>426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427</v>
      </c>
      <c r="B14" s="465" t="s">
        <v>428</v>
      </c>
      <c r="C14" s="194"/>
      <c r="D14" s="195"/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429</v>
      </c>
      <c r="B15" s="465" t="s">
        <v>430</v>
      </c>
      <c r="C15" s="194"/>
      <c r="D15" s="195"/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431</v>
      </c>
      <c r="B16" s="465" t="s">
        <v>432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433</v>
      </c>
      <c r="B17" s="465" t="s">
        <v>434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435</v>
      </c>
      <c r="B18" s="465" t="s">
        <v>436</v>
      </c>
      <c r="C18" s="194"/>
      <c r="D18" s="195"/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437</v>
      </c>
      <c r="B19" s="469" t="s">
        <v>438</v>
      </c>
      <c r="C19" s="194"/>
      <c r="D19" s="195">
        <v>-1</v>
      </c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439</v>
      </c>
      <c r="B20" s="465" t="s">
        <v>440</v>
      </c>
      <c r="C20" s="194">
        <v>-5</v>
      </c>
      <c r="D20" s="195">
        <v>6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441</v>
      </c>
      <c r="B21" s="471" t="s">
        <v>442</v>
      </c>
      <c r="C21" s="472">
        <f>SUM(C11:C20)</f>
        <v>-6</v>
      </c>
      <c r="D21" s="473">
        <f>SUM(D11:D20)</f>
        <v>-3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443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444</v>
      </c>
      <c r="B23" s="465" t="s">
        <v>445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446</v>
      </c>
      <c r="B24" s="465" t="s">
        <v>447</v>
      </c>
      <c r="C24" s="194"/>
      <c r="D24" s="195"/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448</v>
      </c>
      <c r="B25" s="465" t="s">
        <v>449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450</v>
      </c>
      <c r="B26" s="465" t="s">
        <v>451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452</v>
      </c>
      <c r="B27" s="465" t="s">
        <v>453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454</v>
      </c>
      <c r="B28" s="465" t="s">
        <v>455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456</v>
      </c>
      <c r="B29" s="465" t="s">
        <v>457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458</v>
      </c>
      <c r="B30" s="465" t="s">
        <v>459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437</v>
      </c>
      <c r="B31" s="465" t="s">
        <v>460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461</v>
      </c>
      <c r="B32" s="465" t="s">
        <v>462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463</v>
      </c>
      <c r="B33" s="471" t="s">
        <v>464</v>
      </c>
      <c r="C33" s="472">
        <f>SUM(C23:C32)</f>
        <v>0</v>
      </c>
      <c r="D33" s="473">
        <f>SUM(D23:D32)</f>
        <v>0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465</v>
      </c>
      <c r="B34" s="476"/>
      <c r="C34" s="477"/>
      <c r="D34" s="478"/>
      <c r="E34" s="463"/>
      <c r="F34" s="463"/>
    </row>
    <row r="35" spans="1:6" ht="15.75">
      <c r="A35" s="464" t="s">
        <v>466</v>
      </c>
      <c r="B35" s="465" t="s">
        <v>467</v>
      </c>
      <c r="C35" s="194"/>
      <c r="D35" s="195"/>
      <c r="E35" s="463"/>
      <c r="F35" s="463"/>
    </row>
    <row r="36" spans="1:6" ht="15.75">
      <c r="A36" s="468" t="s">
        <v>468</v>
      </c>
      <c r="B36" s="465" t="s">
        <v>469</v>
      </c>
      <c r="C36" s="194"/>
      <c r="D36" s="195"/>
      <c r="E36" s="463"/>
      <c r="F36" s="463"/>
    </row>
    <row r="37" spans="1:6" ht="15.75">
      <c r="A37" s="464" t="s">
        <v>470</v>
      </c>
      <c r="B37" s="465" t="s">
        <v>471</v>
      </c>
      <c r="C37" s="194">
        <v>200</v>
      </c>
      <c r="D37" s="195"/>
      <c r="E37" s="463"/>
      <c r="F37" s="463"/>
    </row>
    <row r="38" spans="1:6" ht="15.75">
      <c r="A38" s="464" t="s">
        <v>472</v>
      </c>
      <c r="B38" s="465" t="s">
        <v>473</v>
      </c>
      <c r="C38" s="194"/>
      <c r="D38" s="195"/>
      <c r="E38" s="463"/>
      <c r="F38" s="463"/>
    </row>
    <row r="39" spans="1:6" ht="15.75">
      <c r="A39" s="464" t="s">
        <v>474</v>
      </c>
      <c r="B39" s="465" t="s">
        <v>475</v>
      </c>
      <c r="C39" s="194"/>
      <c r="D39" s="195"/>
      <c r="E39" s="463"/>
      <c r="F39" s="463"/>
    </row>
    <row r="40" spans="1:6" ht="31.5">
      <c r="A40" s="464" t="s">
        <v>476</v>
      </c>
      <c r="B40" s="465" t="s">
        <v>477</v>
      </c>
      <c r="C40" s="194"/>
      <c r="D40" s="195"/>
      <c r="E40" s="463"/>
      <c r="F40" s="463"/>
    </row>
    <row r="41" spans="1:6" ht="15.75">
      <c r="A41" s="464" t="s">
        <v>478</v>
      </c>
      <c r="B41" s="465" t="s">
        <v>479</v>
      </c>
      <c r="C41" s="194"/>
      <c r="D41" s="195"/>
      <c r="E41" s="463"/>
      <c r="F41" s="463"/>
    </row>
    <row r="42" spans="1:8" ht="15.75">
      <c r="A42" s="464" t="s">
        <v>480</v>
      </c>
      <c r="B42" s="465" t="s">
        <v>481</v>
      </c>
      <c r="C42" s="194"/>
      <c r="D42" s="195"/>
      <c r="E42" s="463"/>
      <c r="F42" s="463"/>
      <c r="G42" s="467"/>
      <c r="H42" s="467"/>
    </row>
    <row r="43" spans="1:8" ht="16.5">
      <c r="A43" s="479" t="s">
        <v>482</v>
      </c>
      <c r="B43" s="480" t="s">
        <v>483</v>
      </c>
      <c r="C43" s="481">
        <f>SUM(C35:C42)</f>
        <v>200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484</v>
      </c>
      <c r="B44" s="484" t="s">
        <v>485</v>
      </c>
      <c r="C44" s="485">
        <f>C43+C33+C21</f>
        <v>194</v>
      </c>
      <c r="D44" s="486">
        <f>D43+D33+D21</f>
        <v>-3</v>
      </c>
      <c r="E44" s="463"/>
      <c r="F44" s="463"/>
      <c r="G44" s="467"/>
      <c r="H44" s="467"/>
    </row>
    <row r="45" spans="1:8" ht="16.5">
      <c r="A45" s="487" t="s">
        <v>486</v>
      </c>
      <c r="B45" s="488" t="s">
        <v>487</v>
      </c>
      <c r="C45" s="489">
        <v>12</v>
      </c>
      <c r="D45" s="490">
        <v>33</v>
      </c>
      <c r="E45" s="463"/>
      <c r="F45" s="463"/>
      <c r="G45" s="467"/>
      <c r="H45" s="467"/>
    </row>
    <row r="46" spans="1:8" ht="16.5">
      <c r="A46" s="491" t="s">
        <v>488</v>
      </c>
      <c r="B46" s="492" t="s">
        <v>489</v>
      </c>
      <c r="C46" s="493">
        <f>C45+C44</f>
        <v>206</v>
      </c>
      <c r="D46" s="494">
        <f>D45+D44</f>
        <v>30</v>
      </c>
      <c r="E46" s="463"/>
      <c r="F46" s="463"/>
      <c r="G46" s="467"/>
      <c r="H46" s="467"/>
    </row>
    <row r="47" spans="1:8" ht="15.75">
      <c r="A47" s="495" t="s">
        <v>490</v>
      </c>
      <c r="B47" s="496" t="s">
        <v>491</v>
      </c>
      <c r="C47" s="497">
        <v>206</v>
      </c>
      <c r="D47" s="498">
        <v>30</v>
      </c>
      <c r="E47" s="463"/>
      <c r="F47" s="463"/>
      <c r="G47" s="467"/>
      <c r="H47" s="467"/>
    </row>
    <row r="48" spans="1:8" ht="16.5">
      <c r="A48" s="499" t="s">
        <v>492</v>
      </c>
      <c r="B48" s="500" t="s">
        <v>493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494</v>
      </c>
      <c r="G50" s="467"/>
      <c r="H50" s="467"/>
    </row>
    <row r="51" spans="1:8" ht="15.75">
      <c r="A51" s="505" t="s">
        <v>495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43215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307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307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5">
      <selection activeCell="B40" sqref="B40:H40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496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31.03.2018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497</v>
      </c>
    </row>
    <row r="8" spans="1:14" s="357" customFormat="1" ht="15.75">
      <c r="A8" s="371" t="s">
        <v>498</v>
      </c>
      <c r="B8" s="372" t="s">
        <v>499</v>
      </c>
      <c r="C8" s="373" t="s">
        <v>500</v>
      </c>
      <c r="D8" s="374" t="s">
        <v>501</v>
      </c>
      <c r="E8" s="374"/>
      <c r="F8" s="374"/>
      <c r="G8" s="374"/>
      <c r="H8" s="374"/>
      <c r="I8" s="374" t="s">
        <v>502</v>
      </c>
      <c r="J8" s="374"/>
      <c r="K8" s="373" t="s">
        <v>503</v>
      </c>
      <c r="L8" s="373" t="s">
        <v>504</v>
      </c>
      <c r="M8" s="416"/>
      <c r="N8" s="417"/>
    </row>
    <row r="9" spans="1:14" s="357" customFormat="1" ht="31.5">
      <c r="A9" s="375"/>
      <c r="B9" s="376"/>
      <c r="C9" s="377"/>
      <c r="D9" s="378" t="s">
        <v>505</v>
      </c>
      <c r="E9" s="378" t="s">
        <v>506</v>
      </c>
      <c r="F9" s="379" t="s">
        <v>507</v>
      </c>
      <c r="G9" s="379"/>
      <c r="H9" s="379"/>
      <c r="I9" s="418" t="s">
        <v>508</v>
      </c>
      <c r="J9" s="418" t="s">
        <v>509</v>
      </c>
      <c r="K9" s="377"/>
      <c r="L9" s="377"/>
      <c r="M9" s="419" t="s">
        <v>510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511</v>
      </c>
      <c r="G10" s="378" t="s">
        <v>512</v>
      </c>
      <c r="H10" s="378" t="s">
        <v>513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514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515</v>
      </c>
      <c r="L12" s="387" t="s">
        <v>144</v>
      </c>
      <c r="M12" s="424" t="s">
        <v>152</v>
      </c>
      <c r="N12" s="422"/>
    </row>
    <row r="13" spans="1:14" ht="15.75">
      <c r="A13" s="389" t="s">
        <v>516</v>
      </c>
      <c r="B13" s="390" t="s">
        <v>517</v>
      </c>
      <c r="C13" s="391">
        <f>'1-Баланс'!H18</f>
        <v>24000</v>
      </c>
      <c r="D13" s="391">
        <f>'1-Баланс'!H20</f>
        <v>107</v>
      </c>
      <c r="E13" s="391">
        <f>'1-Баланс'!H21</f>
        <v>0</v>
      </c>
      <c r="F13" s="391">
        <f>'1-Баланс'!H23</f>
        <v>3085</v>
      </c>
      <c r="G13" s="391">
        <f>'1-Баланс'!H24</f>
        <v>0</v>
      </c>
      <c r="H13" s="392">
        <v>581</v>
      </c>
      <c r="I13" s="391">
        <f>'1-Баланс'!H29+'1-Баланс'!H32</f>
        <v>1019</v>
      </c>
      <c r="J13" s="391">
        <f>'1-Баланс'!H30+'1-Баланс'!H33</f>
        <v>-3468</v>
      </c>
      <c r="K13" s="392"/>
      <c r="L13" s="391">
        <f>SUM(C13:K13)</f>
        <v>25324</v>
      </c>
      <c r="M13" s="425">
        <f>'1-Баланс'!H40</f>
        <v>0</v>
      </c>
      <c r="N13" s="426"/>
    </row>
    <row r="14" spans="1:14" ht="15.75">
      <c r="A14" s="389" t="s">
        <v>518</v>
      </c>
      <c r="B14" s="393" t="s">
        <v>519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520</v>
      </c>
      <c r="B15" s="393" t="s">
        <v>521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522</v>
      </c>
      <c r="B16" s="393" t="s">
        <v>523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524</v>
      </c>
      <c r="B17" s="390" t="s">
        <v>525</v>
      </c>
      <c r="C17" s="397">
        <f>C13+C14</f>
        <v>24000</v>
      </c>
      <c r="D17" s="397">
        <f aca="true" t="shared" si="2" ref="D17:M17">D13+D14</f>
        <v>107</v>
      </c>
      <c r="E17" s="397">
        <f t="shared" si="2"/>
        <v>0</v>
      </c>
      <c r="F17" s="397">
        <f t="shared" si="2"/>
        <v>3085</v>
      </c>
      <c r="G17" s="397">
        <f t="shared" si="2"/>
        <v>0</v>
      </c>
      <c r="H17" s="397">
        <f t="shared" si="2"/>
        <v>581</v>
      </c>
      <c r="I17" s="397">
        <f t="shared" si="2"/>
        <v>1019</v>
      </c>
      <c r="J17" s="397">
        <f t="shared" si="2"/>
        <v>-3468</v>
      </c>
      <c r="K17" s="397">
        <f t="shared" si="2"/>
        <v>0</v>
      </c>
      <c r="L17" s="391">
        <f t="shared" si="1"/>
        <v>25324</v>
      </c>
      <c r="M17" s="431">
        <f t="shared" si="2"/>
        <v>0</v>
      </c>
      <c r="N17" s="429"/>
    </row>
    <row r="18" spans="1:14" ht="15.75">
      <c r="A18" s="389" t="s">
        <v>526</v>
      </c>
      <c r="B18" s="390" t="s">
        <v>527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-13</v>
      </c>
      <c r="K18" s="392"/>
      <c r="L18" s="391">
        <f t="shared" si="1"/>
        <v>-13</v>
      </c>
      <c r="M18" s="432"/>
      <c r="N18" s="429"/>
    </row>
    <row r="19" spans="1:14" ht="15.75">
      <c r="A19" s="395" t="s">
        <v>528</v>
      </c>
      <c r="B19" s="393" t="s">
        <v>529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530</v>
      </c>
      <c r="B20" s="400" t="s">
        <v>531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532</v>
      </c>
      <c r="B21" s="400" t="s">
        <v>533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534</v>
      </c>
      <c r="B22" s="393" t="s">
        <v>535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536</v>
      </c>
      <c r="B23" s="393" t="s">
        <v>537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538</v>
      </c>
      <c r="B24" s="393" t="s">
        <v>539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540</v>
      </c>
      <c r="B25" s="393" t="s">
        <v>541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542</v>
      </c>
      <c r="B26" s="393" t="s">
        <v>543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538</v>
      </c>
      <c r="B27" s="393" t="s">
        <v>544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540</v>
      </c>
      <c r="B28" s="393" t="s">
        <v>545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546</v>
      </c>
      <c r="B29" s="393" t="s">
        <v>547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548</v>
      </c>
      <c r="B30" s="393" t="s">
        <v>549</v>
      </c>
      <c r="C30" s="396"/>
      <c r="D30" s="396"/>
      <c r="E30" s="396"/>
      <c r="F30" s="396"/>
      <c r="G30" s="396"/>
      <c r="H30" s="396"/>
      <c r="I30" s="396"/>
      <c r="J30" s="396">
        <v>1</v>
      </c>
      <c r="K30" s="396"/>
      <c r="L30" s="391">
        <f t="shared" si="1"/>
        <v>1</v>
      </c>
      <c r="M30" s="430"/>
      <c r="N30" s="429"/>
    </row>
    <row r="31" spans="1:14" ht="15.75">
      <c r="A31" s="389" t="s">
        <v>550</v>
      </c>
      <c r="B31" s="390" t="s">
        <v>551</v>
      </c>
      <c r="C31" s="397">
        <f>C19+C22+C23+C26+C30+C29+C17+C18</f>
        <v>24000</v>
      </c>
      <c r="D31" s="397">
        <f aca="true" t="shared" si="6" ref="D31:M31">D19+D22+D23+D26+D30+D29+D17+D18</f>
        <v>107</v>
      </c>
      <c r="E31" s="397">
        <f t="shared" si="6"/>
        <v>0</v>
      </c>
      <c r="F31" s="397">
        <f t="shared" si="6"/>
        <v>3085</v>
      </c>
      <c r="G31" s="397">
        <f t="shared" si="6"/>
        <v>0</v>
      </c>
      <c r="H31" s="397">
        <f t="shared" si="6"/>
        <v>581</v>
      </c>
      <c r="I31" s="397">
        <f t="shared" si="6"/>
        <v>1019</v>
      </c>
      <c r="J31" s="397">
        <f t="shared" si="6"/>
        <v>-3480</v>
      </c>
      <c r="K31" s="397">
        <f t="shared" si="6"/>
        <v>0</v>
      </c>
      <c r="L31" s="391">
        <f t="shared" si="1"/>
        <v>25312</v>
      </c>
      <c r="M31" s="431">
        <f t="shared" si="6"/>
        <v>0</v>
      </c>
      <c r="N31" s="426"/>
    </row>
    <row r="32" spans="1:14" ht="31.5">
      <c r="A32" s="395" t="s">
        <v>552</v>
      </c>
      <c r="B32" s="393" t="s">
        <v>553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554</v>
      </c>
      <c r="B33" s="402" t="s">
        <v>555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556</v>
      </c>
      <c r="B34" s="405" t="s">
        <v>557</v>
      </c>
      <c r="C34" s="406">
        <f aca="true" t="shared" si="7" ref="C34:K34">C31+C32+C33</f>
        <v>24000</v>
      </c>
      <c r="D34" s="406">
        <f t="shared" si="7"/>
        <v>107</v>
      </c>
      <c r="E34" s="406">
        <f t="shared" si="7"/>
        <v>0</v>
      </c>
      <c r="F34" s="406">
        <f t="shared" si="7"/>
        <v>3085</v>
      </c>
      <c r="G34" s="406">
        <f t="shared" si="7"/>
        <v>0</v>
      </c>
      <c r="H34" s="406">
        <f t="shared" si="7"/>
        <v>581</v>
      </c>
      <c r="I34" s="406">
        <f t="shared" si="7"/>
        <v>1019</v>
      </c>
      <c r="J34" s="406">
        <f t="shared" si="7"/>
        <v>-3480</v>
      </c>
      <c r="K34" s="406">
        <f t="shared" si="7"/>
        <v>0</v>
      </c>
      <c r="L34" s="435">
        <f t="shared" si="1"/>
        <v>25312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43215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307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7" sqref="B157:E157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"КОРПОРАЦИЯ ЗА ТЕХНОЛОГИИ И ИНОВАЦИИ"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115086942</v>
      </c>
      <c r="B4" s="113"/>
      <c r="C4" s="114"/>
      <c r="D4" s="326"/>
    </row>
    <row r="5" spans="1:6" ht="15.75">
      <c r="A5" s="50" t="str">
        <f>CONCATENATE("към ",TEXT(endDate,"dd.mm.yyyy")," г.")</f>
        <v>към 31.03.2018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560</v>
      </c>
      <c r="B8" s="334" t="s">
        <v>40</v>
      </c>
      <c r="C8" s="333" t="s">
        <v>561</v>
      </c>
      <c r="D8" s="333" t="s">
        <v>562</v>
      </c>
      <c r="E8" s="333" t="s">
        <v>563</v>
      </c>
      <c r="F8" s="333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565</v>
      </c>
      <c r="B10" s="338"/>
      <c r="C10" s="339"/>
      <c r="D10" s="339"/>
      <c r="E10" s="339"/>
      <c r="F10" s="339"/>
    </row>
    <row r="11" spans="1:6" ht="15.75">
      <c r="A11" s="340" t="s">
        <v>566</v>
      </c>
      <c r="B11" s="334"/>
      <c r="C11" s="339"/>
      <c r="D11" s="339"/>
      <c r="E11" s="339"/>
      <c r="F11" s="339"/>
    </row>
    <row r="12" spans="1:6" ht="15.75">
      <c r="A12" s="341" t="s">
        <v>567</v>
      </c>
      <c r="B12" s="342"/>
      <c r="C12" s="343">
        <v>13294</v>
      </c>
      <c r="D12" s="343">
        <v>51</v>
      </c>
      <c r="E12" s="343">
        <v>13294</v>
      </c>
      <c r="F12" s="344">
        <f>C12-E12</f>
        <v>0</v>
      </c>
    </row>
    <row r="13" spans="1:6" ht="15.75">
      <c r="A13" s="341" t="s">
        <v>568</v>
      </c>
      <c r="B13" s="342"/>
      <c r="C13" s="343">
        <v>3217</v>
      </c>
      <c r="D13" s="343">
        <v>20</v>
      </c>
      <c r="E13" s="343">
        <v>3217</v>
      </c>
      <c r="F13" s="344">
        <f aca="true" t="shared" si="0" ref="F13:F26">C13-E13</f>
        <v>0</v>
      </c>
    </row>
    <row r="14" spans="1:6" ht="15.75">
      <c r="A14" s="341" t="s">
        <v>569</v>
      </c>
      <c r="B14" s="342"/>
      <c r="C14" s="343">
        <v>6332</v>
      </c>
      <c r="D14" s="343">
        <v>66</v>
      </c>
      <c r="E14" s="343">
        <v>6332</v>
      </c>
      <c r="F14" s="344">
        <f t="shared" si="0"/>
        <v>0</v>
      </c>
    </row>
    <row r="15" spans="1:6" ht="15.75">
      <c r="A15" s="341" t="s">
        <v>570</v>
      </c>
      <c r="B15" s="342"/>
      <c r="C15" s="343">
        <v>1360</v>
      </c>
      <c r="D15" s="343">
        <v>91</v>
      </c>
      <c r="E15" s="343"/>
      <c r="F15" s="344">
        <f t="shared" si="0"/>
        <v>1360</v>
      </c>
    </row>
    <row r="16" spans="1:6" ht="15.75">
      <c r="A16" s="341" t="s">
        <v>571</v>
      </c>
      <c r="B16" s="342"/>
      <c r="C16" s="343">
        <v>31</v>
      </c>
      <c r="D16" s="343">
        <v>30</v>
      </c>
      <c r="E16" s="343"/>
      <c r="F16" s="344">
        <f t="shared" si="0"/>
        <v>31</v>
      </c>
    </row>
    <row r="17" spans="1:6" ht="15.75">
      <c r="A17" s="341" t="s">
        <v>572</v>
      </c>
      <c r="B17" s="342"/>
      <c r="C17" s="343">
        <v>5</v>
      </c>
      <c r="D17" s="343">
        <v>100</v>
      </c>
      <c r="E17" s="343"/>
      <c r="F17" s="344">
        <f t="shared" si="0"/>
        <v>5</v>
      </c>
    </row>
    <row r="18" spans="1:6" ht="15.75">
      <c r="A18" s="341" t="s">
        <v>573</v>
      </c>
      <c r="B18" s="342"/>
      <c r="C18" s="343">
        <v>150</v>
      </c>
      <c r="D18" s="343">
        <v>50</v>
      </c>
      <c r="E18" s="343"/>
      <c r="F18" s="344">
        <f t="shared" si="0"/>
        <v>150</v>
      </c>
    </row>
    <row r="19" spans="1:6" ht="15.75">
      <c r="A19" s="341" t="s">
        <v>574</v>
      </c>
      <c r="B19" s="342"/>
      <c r="C19" s="343">
        <v>5</v>
      </c>
      <c r="D19" s="343">
        <v>100</v>
      </c>
      <c r="E19" s="343"/>
      <c r="F19" s="344">
        <f t="shared" si="0"/>
        <v>5</v>
      </c>
    </row>
    <row r="20" spans="1:6" ht="31.5">
      <c r="A20" s="341" t="s">
        <v>575</v>
      </c>
      <c r="B20" s="342"/>
      <c r="C20" s="343">
        <v>5</v>
      </c>
      <c r="D20" s="343">
        <v>100</v>
      </c>
      <c r="E20" s="343"/>
      <c r="F20" s="344">
        <f t="shared" si="0"/>
        <v>5</v>
      </c>
    </row>
    <row r="21" spans="1:6" ht="31.5">
      <c r="A21" s="341" t="s">
        <v>576</v>
      </c>
      <c r="B21" s="342"/>
      <c r="C21" s="343"/>
      <c r="D21" s="343">
        <v>100</v>
      </c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577</v>
      </c>
      <c r="B27" s="346" t="s">
        <v>578</v>
      </c>
      <c r="C27" s="347">
        <f>SUM(C12:C26)</f>
        <v>24399</v>
      </c>
      <c r="D27" s="347"/>
      <c r="E27" s="347">
        <f>SUM(E12:E26)</f>
        <v>22843</v>
      </c>
      <c r="F27" s="347">
        <f>SUM(F12:F26)</f>
        <v>1556</v>
      </c>
    </row>
    <row r="28" spans="1:6" ht="15.75">
      <c r="A28" s="340" t="s">
        <v>579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580</v>
      </c>
      <c r="B44" s="346" t="s">
        <v>581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582</v>
      </c>
      <c r="B45" s="348"/>
      <c r="C45" s="349"/>
      <c r="D45" s="339"/>
      <c r="E45" s="339"/>
      <c r="F45" s="339"/>
    </row>
    <row r="46" spans="1:6" ht="15.75">
      <c r="A46" s="341">
        <v>1</v>
      </c>
      <c r="B46" s="342"/>
      <c r="C46" s="343"/>
      <c r="D46" s="343"/>
      <c r="E46" s="343"/>
      <c r="F46" s="344">
        <f>C46-E46</f>
        <v>0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583</v>
      </c>
      <c r="B61" s="346" t="s">
        <v>584</v>
      </c>
      <c r="C61" s="347">
        <f>SUM(C46:C60)</f>
        <v>0</v>
      </c>
      <c r="D61" s="347"/>
      <c r="E61" s="347">
        <f>SUM(E46:E60)</f>
        <v>0</v>
      </c>
      <c r="F61" s="347">
        <f>SUM(F46:F60)</f>
        <v>0</v>
      </c>
    </row>
    <row r="62" spans="1:6" ht="15.75">
      <c r="A62" s="337" t="s">
        <v>585</v>
      </c>
      <c r="B62" s="346"/>
      <c r="C62" s="339"/>
      <c r="D62" s="339"/>
      <c r="E62" s="339"/>
      <c r="F62" s="339"/>
    </row>
    <row r="63" spans="1:6" ht="15.75">
      <c r="A63" s="341" t="s">
        <v>586</v>
      </c>
      <c r="B63" s="342"/>
      <c r="C63" s="343">
        <v>3</v>
      </c>
      <c r="D63" s="343"/>
      <c r="E63" s="343"/>
      <c r="F63" s="344">
        <f>C63-E63</f>
        <v>3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587</v>
      </c>
      <c r="B78" s="346" t="s">
        <v>588</v>
      </c>
      <c r="C78" s="347">
        <f>SUM(C63:C77)</f>
        <v>3</v>
      </c>
      <c r="D78" s="347"/>
      <c r="E78" s="347">
        <f>SUM(E63:E77)</f>
        <v>0</v>
      </c>
      <c r="F78" s="347">
        <f>SUM(F63:F77)</f>
        <v>3</v>
      </c>
    </row>
    <row r="79" spans="1:6" ht="15.75">
      <c r="A79" s="350" t="s">
        <v>589</v>
      </c>
      <c r="B79" s="346" t="s">
        <v>590</v>
      </c>
      <c r="C79" s="347">
        <f>C78+C61+C44+C27</f>
        <v>24402</v>
      </c>
      <c r="D79" s="347"/>
      <c r="E79" s="347">
        <f>E78+E61+E44+E27</f>
        <v>22843</v>
      </c>
      <c r="F79" s="347">
        <f>F78+F61+F44+F27</f>
        <v>1559</v>
      </c>
    </row>
    <row r="80" spans="1:6" ht="15.75">
      <c r="A80" s="337" t="s">
        <v>591</v>
      </c>
      <c r="B80" s="346"/>
      <c r="C80" s="351"/>
      <c r="D80" s="351"/>
      <c r="E80" s="351"/>
      <c r="F80" s="351"/>
    </row>
    <row r="81" spans="1:6" ht="15.75">
      <c r="A81" s="340" t="s">
        <v>566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577</v>
      </c>
      <c r="B97" s="346" t="s">
        <v>592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579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580</v>
      </c>
      <c r="B114" s="346" t="s">
        <v>593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582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583</v>
      </c>
      <c r="B131" s="346" t="s">
        <v>594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585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587</v>
      </c>
      <c r="B148" s="346" t="s">
        <v>595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596</v>
      </c>
      <c r="B149" s="346" t="s">
        <v>597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43215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307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34">
      <selection activeCell="H54" sqref="H54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598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"КОРПОРАЦИЯ ЗА ТЕХНОЛОГИИ И ИНОВАЦИИ"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31.03.2018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498</v>
      </c>
      <c r="B7" s="251"/>
      <c r="C7" s="252" t="s">
        <v>40</v>
      </c>
      <c r="D7" s="253" t="s">
        <v>599</v>
      </c>
      <c r="E7" s="253"/>
      <c r="F7" s="253"/>
      <c r="G7" s="253"/>
      <c r="H7" s="253" t="s">
        <v>600</v>
      </c>
      <c r="I7" s="253"/>
      <c r="J7" s="310" t="s">
        <v>601</v>
      </c>
      <c r="K7" s="253" t="s">
        <v>602</v>
      </c>
      <c r="L7" s="253"/>
      <c r="M7" s="253"/>
      <c r="N7" s="253"/>
      <c r="O7" s="253" t="s">
        <v>600</v>
      </c>
      <c r="P7" s="253"/>
      <c r="Q7" s="310" t="s">
        <v>603</v>
      </c>
      <c r="R7" s="314" t="s">
        <v>604</v>
      </c>
    </row>
    <row r="8" spans="1:18" s="110" customFormat="1" ht="66.75" customHeight="1">
      <c r="A8" s="254"/>
      <c r="B8" s="255"/>
      <c r="C8" s="256"/>
      <c r="D8" s="257" t="s">
        <v>605</v>
      </c>
      <c r="E8" s="257" t="s">
        <v>606</v>
      </c>
      <c r="F8" s="257" t="s">
        <v>607</v>
      </c>
      <c r="G8" s="257" t="s">
        <v>608</v>
      </c>
      <c r="H8" s="257" t="s">
        <v>609</v>
      </c>
      <c r="I8" s="257" t="s">
        <v>610</v>
      </c>
      <c r="J8" s="311"/>
      <c r="K8" s="257" t="s">
        <v>605</v>
      </c>
      <c r="L8" s="257" t="s">
        <v>611</v>
      </c>
      <c r="M8" s="257" t="s">
        <v>612</v>
      </c>
      <c r="N8" s="257" t="s">
        <v>613</v>
      </c>
      <c r="O8" s="257" t="s">
        <v>609</v>
      </c>
      <c r="P8" s="257" t="s">
        <v>610</v>
      </c>
      <c r="Q8" s="311"/>
      <c r="R8" s="315"/>
    </row>
    <row r="9" spans="1:18" s="110" customFormat="1" ht="16.5">
      <c r="A9" s="258" t="s">
        <v>614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615</v>
      </c>
      <c r="B10" s="263" t="s">
        <v>616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617</v>
      </c>
      <c r="B11" s="267" t="s">
        <v>618</v>
      </c>
      <c r="C11" s="268" t="s">
        <v>619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620</v>
      </c>
      <c r="B12" s="267" t="s">
        <v>621</v>
      </c>
      <c r="C12" s="268" t="s">
        <v>622</v>
      </c>
      <c r="D12" s="269">
        <v>43</v>
      </c>
      <c r="E12" s="269"/>
      <c r="F12" s="269"/>
      <c r="G12" s="270">
        <f aca="true" t="shared" si="2" ref="G12:G41">D12+E12-F12</f>
        <v>43</v>
      </c>
      <c r="H12" s="269"/>
      <c r="I12" s="269"/>
      <c r="J12" s="270">
        <f aca="true" t="shared" si="3" ref="J12:J41">G12+H12-I12</f>
        <v>43</v>
      </c>
      <c r="K12" s="269">
        <v>3</v>
      </c>
      <c r="L12" s="269"/>
      <c r="M12" s="269"/>
      <c r="N12" s="270">
        <f aca="true" t="shared" si="4" ref="N12:N41">K12+L12-M12</f>
        <v>3</v>
      </c>
      <c r="O12" s="269"/>
      <c r="P12" s="269"/>
      <c r="Q12" s="270">
        <f t="shared" si="0"/>
        <v>3</v>
      </c>
      <c r="R12" s="318">
        <f t="shared" si="1"/>
        <v>40</v>
      </c>
    </row>
    <row r="13" spans="1:18" ht="15.75">
      <c r="A13" s="266" t="s">
        <v>623</v>
      </c>
      <c r="B13" s="267" t="s">
        <v>624</v>
      </c>
      <c r="C13" s="268" t="s">
        <v>625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626</v>
      </c>
      <c r="B14" s="267" t="s">
        <v>627</v>
      </c>
      <c r="C14" s="268" t="s">
        <v>628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629</v>
      </c>
      <c r="B15" s="267" t="s">
        <v>630</v>
      </c>
      <c r="C15" s="268" t="s">
        <v>631</v>
      </c>
      <c r="D15" s="269">
        <v>18</v>
      </c>
      <c r="E15" s="269"/>
      <c r="F15" s="269"/>
      <c r="G15" s="270">
        <f t="shared" si="2"/>
        <v>18</v>
      </c>
      <c r="H15" s="269"/>
      <c r="I15" s="269"/>
      <c r="J15" s="270">
        <f t="shared" si="3"/>
        <v>18</v>
      </c>
      <c r="K15" s="269">
        <v>18</v>
      </c>
      <c r="L15" s="269"/>
      <c r="M15" s="269"/>
      <c r="N15" s="270">
        <f t="shared" si="4"/>
        <v>18</v>
      </c>
      <c r="O15" s="269"/>
      <c r="P15" s="269"/>
      <c r="Q15" s="270">
        <f t="shared" si="0"/>
        <v>18</v>
      </c>
      <c r="R15" s="318">
        <f t="shared" si="1"/>
        <v>0</v>
      </c>
    </row>
    <row r="16" spans="1:18" ht="15.75">
      <c r="A16" s="733" t="s">
        <v>632</v>
      </c>
      <c r="B16" s="267" t="s">
        <v>633</v>
      </c>
      <c r="C16" s="268" t="s">
        <v>634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635</v>
      </c>
      <c r="B17" s="271" t="s">
        <v>636</v>
      </c>
      <c r="C17" s="272" t="s">
        <v>637</v>
      </c>
      <c r="D17" s="269">
        <v>97</v>
      </c>
      <c r="E17" s="269"/>
      <c r="F17" s="269"/>
      <c r="G17" s="270">
        <f t="shared" si="2"/>
        <v>97</v>
      </c>
      <c r="H17" s="269"/>
      <c r="I17" s="269"/>
      <c r="J17" s="270">
        <f t="shared" si="3"/>
        <v>97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97</v>
      </c>
    </row>
    <row r="18" spans="1:18" ht="15.75">
      <c r="A18" s="266" t="s">
        <v>638</v>
      </c>
      <c r="B18" s="271" t="s">
        <v>639</v>
      </c>
      <c r="C18" s="268" t="s">
        <v>640</v>
      </c>
      <c r="D18" s="269">
        <v>76</v>
      </c>
      <c r="E18" s="269"/>
      <c r="F18" s="269"/>
      <c r="G18" s="270">
        <f t="shared" si="2"/>
        <v>76</v>
      </c>
      <c r="H18" s="269"/>
      <c r="I18" s="269"/>
      <c r="J18" s="270">
        <f t="shared" si="3"/>
        <v>76</v>
      </c>
      <c r="K18" s="269">
        <v>70</v>
      </c>
      <c r="L18" s="269"/>
      <c r="M18" s="269"/>
      <c r="N18" s="270">
        <f t="shared" si="4"/>
        <v>70</v>
      </c>
      <c r="O18" s="269"/>
      <c r="P18" s="269"/>
      <c r="Q18" s="270">
        <f t="shared" si="0"/>
        <v>70</v>
      </c>
      <c r="R18" s="318">
        <f t="shared" si="1"/>
        <v>6</v>
      </c>
    </row>
    <row r="19" spans="1:18" ht="15.75">
      <c r="A19" s="266"/>
      <c r="B19" s="273" t="s">
        <v>577</v>
      </c>
      <c r="C19" s="274" t="s">
        <v>641</v>
      </c>
      <c r="D19" s="275">
        <f>SUM(D11:D18)</f>
        <v>234</v>
      </c>
      <c r="E19" s="275">
        <f>SUM(E11:E18)</f>
        <v>0</v>
      </c>
      <c r="F19" s="275">
        <f>SUM(F11:F18)</f>
        <v>0</v>
      </c>
      <c r="G19" s="270">
        <f t="shared" si="2"/>
        <v>234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234</v>
      </c>
      <c r="K19" s="275">
        <f t="shared" si="5"/>
        <v>91</v>
      </c>
      <c r="L19" s="275">
        <f t="shared" si="5"/>
        <v>0</v>
      </c>
      <c r="M19" s="275">
        <f t="shared" si="5"/>
        <v>0</v>
      </c>
      <c r="N19" s="270">
        <f t="shared" si="4"/>
        <v>91</v>
      </c>
      <c r="O19" s="275">
        <f>SUM(O11:O18)</f>
        <v>0</v>
      </c>
      <c r="P19" s="275">
        <f>SUM(P11:P18)</f>
        <v>0</v>
      </c>
      <c r="Q19" s="270">
        <f t="shared" si="0"/>
        <v>91</v>
      </c>
      <c r="R19" s="318">
        <f t="shared" si="1"/>
        <v>143</v>
      </c>
    </row>
    <row r="20" spans="1:18" ht="15.75">
      <c r="A20" s="276" t="s">
        <v>642</v>
      </c>
      <c r="B20" s="277" t="s">
        <v>643</v>
      </c>
      <c r="C20" s="274" t="s">
        <v>644</v>
      </c>
      <c r="D20" s="269">
        <v>1758</v>
      </c>
      <c r="E20" s="269"/>
      <c r="F20" s="269"/>
      <c r="G20" s="270">
        <f t="shared" si="2"/>
        <v>1758</v>
      </c>
      <c r="H20" s="269"/>
      <c r="I20" s="269"/>
      <c r="J20" s="270">
        <f t="shared" si="3"/>
        <v>1758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1758</v>
      </c>
    </row>
    <row r="21" spans="1:18" ht="15.75">
      <c r="A21" s="278" t="s">
        <v>645</v>
      </c>
      <c r="B21" s="277" t="s">
        <v>646</v>
      </c>
      <c r="C21" s="274" t="s">
        <v>647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648</v>
      </c>
      <c r="B22" s="279" t="s">
        <v>649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617</v>
      </c>
      <c r="B23" s="267" t="s">
        <v>650</v>
      </c>
      <c r="C23" s="268" t="s">
        <v>651</v>
      </c>
      <c r="D23" s="269">
        <v>87</v>
      </c>
      <c r="E23" s="269"/>
      <c r="F23" s="269"/>
      <c r="G23" s="270">
        <f t="shared" si="2"/>
        <v>87</v>
      </c>
      <c r="H23" s="269"/>
      <c r="I23" s="269"/>
      <c r="J23" s="270">
        <f t="shared" si="3"/>
        <v>87</v>
      </c>
      <c r="K23" s="269">
        <v>36</v>
      </c>
      <c r="L23" s="269">
        <v>7</v>
      </c>
      <c r="M23" s="269"/>
      <c r="N23" s="270">
        <f t="shared" si="4"/>
        <v>43</v>
      </c>
      <c r="O23" s="269"/>
      <c r="P23" s="269"/>
      <c r="Q23" s="270">
        <f t="shared" si="0"/>
        <v>43</v>
      </c>
      <c r="R23" s="318">
        <f t="shared" si="1"/>
        <v>44</v>
      </c>
    </row>
    <row r="24" spans="1:18" ht="15.75">
      <c r="A24" s="266" t="s">
        <v>620</v>
      </c>
      <c r="B24" s="267" t="s">
        <v>652</v>
      </c>
      <c r="C24" s="268" t="s">
        <v>653</v>
      </c>
      <c r="D24" s="269">
        <v>4</v>
      </c>
      <c r="E24" s="269"/>
      <c r="F24" s="269"/>
      <c r="G24" s="270">
        <f t="shared" si="2"/>
        <v>4</v>
      </c>
      <c r="H24" s="269"/>
      <c r="I24" s="269"/>
      <c r="J24" s="270">
        <f t="shared" si="3"/>
        <v>4</v>
      </c>
      <c r="K24" s="269">
        <v>4</v>
      </c>
      <c r="L24" s="269"/>
      <c r="M24" s="269"/>
      <c r="N24" s="270">
        <f t="shared" si="4"/>
        <v>4</v>
      </c>
      <c r="O24" s="269"/>
      <c r="P24" s="269"/>
      <c r="Q24" s="270">
        <f t="shared" si="0"/>
        <v>4</v>
      </c>
      <c r="R24" s="318">
        <f t="shared" si="1"/>
        <v>0</v>
      </c>
    </row>
    <row r="25" spans="1:18" ht="15.75">
      <c r="A25" s="281" t="s">
        <v>623</v>
      </c>
      <c r="B25" s="271" t="s">
        <v>654</v>
      </c>
      <c r="C25" s="268" t="s">
        <v>655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626</v>
      </c>
      <c r="B26" s="282" t="s">
        <v>639</v>
      </c>
      <c r="C26" s="268" t="s">
        <v>656</v>
      </c>
      <c r="D26" s="269">
        <v>37</v>
      </c>
      <c r="E26" s="269"/>
      <c r="F26" s="269"/>
      <c r="G26" s="270">
        <f t="shared" si="2"/>
        <v>37</v>
      </c>
      <c r="H26" s="269"/>
      <c r="I26" s="269"/>
      <c r="J26" s="270">
        <f t="shared" si="3"/>
        <v>37</v>
      </c>
      <c r="K26" s="269">
        <v>37</v>
      </c>
      <c r="L26" s="269"/>
      <c r="M26" s="269"/>
      <c r="N26" s="270">
        <f t="shared" si="4"/>
        <v>37</v>
      </c>
      <c r="O26" s="269"/>
      <c r="P26" s="269"/>
      <c r="Q26" s="270">
        <f t="shared" si="0"/>
        <v>37</v>
      </c>
      <c r="R26" s="318">
        <f t="shared" si="1"/>
        <v>0</v>
      </c>
    </row>
    <row r="27" spans="1:18" ht="15.75">
      <c r="A27" s="266"/>
      <c r="B27" s="273" t="s">
        <v>587</v>
      </c>
      <c r="C27" s="283" t="s">
        <v>657</v>
      </c>
      <c r="D27" s="284">
        <f>SUM(D23:D26)</f>
        <v>128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128</v>
      </c>
      <c r="H27" s="284">
        <f t="shared" si="6"/>
        <v>0</v>
      </c>
      <c r="I27" s="284">
        <f t="shared" si="6"/>
        <v>0</v>
      </c>
      <c r="J27" s="285">
        <f t="shared" si="3"/>
        <v>128</v>
      </c>
      <c r="K27" s="284">
        <f t="shared" si="6"/>
        <v>77</v>
      </c>
      <c r="L27" s="284">
        <f t="shared" si="6"/>
        <v>7</v>
      </c>
      <c r="M27" s="284">
        <f t="shared" si="6"/>
        <v>0</v>
      </c>
      <c r="N27" s="285">
        <f t="shared" si="4"/>
        <v>84</v>
      </c>
      <c r="O27" s="284">
        <f t="shared" si="6"/>
        <v>0</v>
      </c>
      <c r="P27" s="284">
        <f t="shared" si="6"/>
        <v>0</v>
      </c>
      <c r="Q27" s="285">
        <f t="shared" si="0"/>
        <v>84</v>
      </c>
      <c r="R27" s="319">
        <f t="shared" si="1"/>
        <v>44</v>
      </c>
    </row>
    <row r="28" spans="1:18" ht="15.75">
      <c r="A28" s="278" t="s">
        <v>658</v>
      </c>
      <c r="B28" s="286" t="s">
        <v>659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617</v>
      </c>
      <c r="B29" s="289" t="s">
        <v>660</v>
      </c>
      <c r="C29" s="290" t="s">
        <v>661</v>
      </c>
      <c r="D29" s="291">
        <f>SUM(D30:D33)</f>
        <v>24402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24402</v>
      </c>
      <c r="H29" s="291">
        <f t="shared" si="7"/>
        <v>0</v>
      </c>
      <c r="I29" s="291">
        <f t="shared" si="7"/>
        <v>0</v>
      </c>
      <c r="J29" s="292">
        <f t="shared" si="3"/>
        <v>24402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24402</v>
      </c>
    </row>
    <row r="30" spans="1:18" ht="15.75">
      <c r="A30" s="266"/>
      <c r="B30" s="267" t="s">
        <v>139</v>
      </c>
      <c r="C30" s="268" t="s">
        <v>662</v>
      </c>
      <c r="D30" s="269">
        <v>24399</v>
      </c>
      <c r="E30" s="269"/>
      <c r="F30" s="269"/>
      <c r="G30" s="270">
        <f t="shared" si="2"/>
        <v>24399</v>
      </c>
      <c r="H30" s="269"/>
      <c r="I30" s="269"/>
      <c r="J30" s="270">
        <f t="shared" si="3"/>
        <v>24399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24399</v>
      </c>
    </row>
    <row r="31" spans="1:18" ht="15.75">
      <c r="A31" s="266"/>
      <c r="B31" s="267" t="s">
        <v>141</v>
      </c>
      <c r="C31" s="268" t="s">
        <v>663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664</v>
      </c>
      <c r="D32" s="269"/>
      <c r="E32" s="269"/>
      <c r="F32" s="269"/>
      <c r="G32" s="270">
        <f t="shared" si="2"/>
        <v>0</v>
      </c>
      <c r="H32" s="269"/>
      <c r="I32" s="269"/>
      <c r="J32" s="270">
        <f t="shared" si="3"/>
        <v>0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0</v>
      </c>
    </row>
    <row r="33" spans="1:18" ht="15.75">
      <c r="A33" s="266"/>
      <c r="B33" s="267" t="s">
        <v>147</v>
      </c>
      <c r="C33" s="268" t="s">
        <v>665</v>
      </c>
      <c r="D33" s="269">
        <v>3</v>
      </c>
      <c r="E33" s="269"/>
      <c r="F33" s="269"/>
      <c r="G33" s="270">
        <f t="shared" si="2"/>
        <v>3</v>
      </c>
      <c r="H33" s="269"/>
      <c r="I33" s="269"/>
      <c r="J33" s="270">
        <f t="shared" si="3"/>
        <v>3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3</v>
      </c>
    </row>
    <row r="34" spans="1:18" ht="15.75">
      <c r="A34" s="266" t="s">
        <v>620</v>
      </c>
      <c r="B34" s="289" t="s">
        <v>666</v>
      </c>
      <c r="C34" s="268" t="s">
        <v>667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668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669</v>
      </c>
      <c r="C36" s="268" t="s">
        <v>670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671</v>
      </c>
      <c r="C37" s="268" t="s">
        <v>672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673</v>
      </c>
      <c r="C38" s="268" t="s">
        <v>674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623</v>
      </c>
      <c r="B39" s="267" t="s">
        <v>639</v>
      </c>
      <c r="C39" s="268" t="s">
        <v>675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676</v>
      </c>
      <c r="C40" s="274" t="s">
        <v>677</v>
      </c>
      <c r="D40" s="275">
        <f>D29+D34+D39</f>
        <v>24402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24402</v>
      </c>
      <c r="H40" s="275">
        <f t="shared" si="11"/>
        <v>0</v>
      </c>
      <c r="I40" s="275">
        <f t="shared" si="11"/>
        <v>0</v>
      </c>
      <c r="J40" s="270">
        <f t="shared" si="3"/>
        <v>24402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24402</v>
      </c>
    </row>
    <row r="41" spans="1:18" ht="15.75">
      <c r="A41" s="276" t="s">
        <v>678</v>
      </c>
      <c r="B41" s="294" t="s">
        <v>679</v>
      </c>
      <c r="C41" s="274" t="s">
        <v>680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681</v>
      </c>
      <c r="C42" s="297" t="s">
        <v>682</v>
      </c>
      <c r="D42" s="298">
        <f>D19+D20+D21+D27+D40+D41</f>
        <v>26522</v>
      </c>
      <c r="E42" s="298">
        <f>E19+E20+E21+E27+E40+E41</f>
        <v>0</v>
      </c>
      <c r="F42" s="298">
        <f aca="true" t="shared" si="12" ref="F42:R42">F19+F20+F21+F27+F40+F41</f>
        <v>0</v>
      </c>
      <c r="G42" s="298">
        <f t="shared" si="12"/>
        <v>26522</v>
      </c>
      <c r="H42" s="298">
        <f t="shared" si="12"/>
        <v>0</v>
      </c>
      <c r="I42" s="298">
        <f t="shared" si="12"/>
        <v>0</v>
      </c>
      <c r="J42" s="298">
        <f t="shared" si="12"/>
        <v>26522</v>
      </c>
      <c r="K42" s="298">
        <f t="shared" si="12"/>
        <v>168</v>
      </c>
      <c r="L42" s="298">
        <f t="shared" si="12"/>
        <v>7</v>
      </c>
      <c r="M42" s="298">
        <f t="shared" si="12"/>
        <v>0</v>
      </c>
      <c r="N42" s="298">
        <f t="shared" si="12"/>
        <v>175</v>
      </c>
      <c r="O42" s="298">
        <f t="shared" si="12"/>
        <v>0</v>
      </c>
      <c r="P42" s="298">
        <f t="shared" si="12"/>
        <v>0</v>
      </c>
      <c r="Q42" s="298">
        <f t="shared" si="12"/>
        <v>175</v>
      </c>
      <c r="R42" s="322">
        <f t="shared" si="12"/>
        <v>26347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683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43215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307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307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91">
      <selection activeCell="B111" sqref="B111:F111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684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"КОРПОРАЦИЯ ЗА ТЕХНОЛОГИИ И ИНОВАЦИИ"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115086942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31.03.2018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685</v>
      </c>
      <c r="C7" s="121"/>
      <c r="D7" s="121"/>
      <c r="E7" s="98" t="s">
        <v>38</v>
      </c>
    </row>
    <row r="8" spans="1:6" s="110" customFormat="1" ht="15.75">
      <c r="A8" s="124" t="s">
        <v>498</v>
      </c>
      <c r="B8" s="125" t="s">
        <v>40</v>
      </c>
      <c r="C8" s="126" t="s">
        <v>686</v>
      </c>
      <c r="D8" s="127" t="s">
        <v>687</v>
      </c>
      <c r="E8" s="128"/>
      <c r="F8" s="129"/>
    </row>
    <row r="9" spans="1:6" s="110" customFormat="1" ht="15.75">
      <c r="A9" s="130"/>
      <c r="B9" s="131"/>
      <c r="C9" s="132"/>
      <c r="D9" s="133" t="s">
        <v>688</v>
      </c>
      <c r="E9" s="134" t="s">
        <v>689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690</v>
      </c>
      <c r="B11" s="140" t="s">
        <v>691</v>
      </c>
      <c r="C11" s="141"/>
      <c r="D11" s="141"/>
      <c r="E11" s="142">
        <f>C11-D11</f>
        <v>0</v>
      </c>
      <c r="F11" s="143"/>
    </row>
    <row r="12" spans="1:6" ht="15.75">
      <c r="A12" s="144" t="s">
        <v>692</v>
      </c>
      <c r="B12" s="125"/>
      <c r="C12" s="145"/>
      <c r="D12" s="145"/>
      <c r="E12" s="146"/>
      <c r="F12" s="143"/>
    </row>
    <row r="13" spans="1:6" ht="15.75">
      <c r="A13" s="147" t="s">
        <v>693</v>
      </c>
      <c r="B13" s="148" t="s">
        <v>694</v>
      </c>
      <c r="C13" s="149">
        <f>SUM(C14:C16)</f>
        <v>0</v>
      </c>
      <c r="D13" s="149">
        <f>SUM(D14:D16)</f>
        <v>0</v>
      </c>
      <c r="E13" s="150">
        <f>SUM(E14:E16)</f>
        <v>0</v>
      </c>
      <c r="F13" s="143"/>
    </row>
    <row r="14" spans="1:6" ht="15.75">
      <c r="A14" s="147" t="s">
        <v>695</v>
      </c>
      <c r="B14" s="148" t="s">
        <v>696</v>
      </c>
      <c r="C14" s="151"/>
      <c r="D14" s="151"/>
      <c r="E14" s="150">
        <f aca="true" t="shared" si="0" ref="E14:E44">C14-D14</f>
        <v>0</v>
      </c>
      <c r="F14" s="143"/>
    </row>
    <row r="15" spans="1:6" ht="15.75">
      <c r="A15" s="147" t="s">
        <v>697</v>
      </c>
      <c r="B15" s="148" t="s">
        <v>698</v>
      </c>
      <c r="C15" s="151"/>
      <c r="D15" s="151"/>
      <c r="E15" s="150">
        <f t="shared" si="0"/>
        <v>0</v>
      </c>
      <c r="F15" s="143"/>
    </row>
    <row r="16" spans="1:6" ht="15.75">
      <c r="A16" s="147" t="s">
        <v>699</v>
      </c>
      <c r="B16" s="148" t="s">
        <v>700</v>
      </c>
      <c r="C16" s="151"/>
      <c r="D16" s="151"/>
      <c r="E16" s="150">
        <f t="shared" si="0"/>
        <v>0</v>
      </c>
      <c r="F16" s="143"/>
    </row>
    <row r="17" spans="1:6" ht="15.75">
      <c r="A17" s="147" t="s">
        <v>701</v>
      </c>
      <c r="B17" s="148" t="s">
        <v>702</v>
      </c>
      <c r="C17" s="151"/>
      <c r="D17" s="151"/>
      <c r="E17" s="150">
        <f t="shared" si="0"/>
        <v>0</v>
      </c>
      <c r="F17" s="143"/>
    </row>
    <row r="18" spans="1:6" ht="15.75">
      <c r="A18" s="147" t="s">
        <v>703</v>
      </c>
      <c r="B18" s="148" t="s">
        <v>704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705</v>
      </c>
      <c r="B19" s="148" t="s">
        <v>706</v>
      </c>
      <c r="C19" s="151"/>
      <c r="D19" s="151"/>
      <c r="E19" s="150">
        <f t="shared" si="0"/>
        <v>0</v>
      </c>
      <c r="F19" s="143"/>
    </row>
    <row r="20" spans="1:6" ht="15.75">
      <c r="A20" s="147" t="s">
        <v>699</v>
      </c>
      <c r="B20" s="148" t="s">
        <v>707</v>
      </c>
      <c r="C20" s="151"/>
      <c r="D20" s="151"/>
      <c r="E20" s="150">
        <f t="shared" si="0"/>
        <v>0</v>
      </c>
      <c r="F20" s="143"/>
    </row>
    <row r="21" spans="1:6" ht="16.5">
      <c r="A21" s="152" t="s">
        <v>708</v>
      </c>
      <c r="B21" s="153" t="s">
        <v>709</v>
      </c>
      <c r="C21" s="154">
        <f>C13+C17+C18</f>
        <v>0</v>
      </c>
      <c r="D21" s="154">
        <f>D13+D17+D18</f>
        <v>0</v>
      </c>
      <c r="E21" s="155">
        <f>E13+E17+E18</f>
        <v>0</v>
      </c>
      <c r="F21" s="143"/>
    </row>
    <row r="22" spans="1:6" ht="15.75">
      <c r="A22" s="144" t="s">
        <v>710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711</v>
      </c>
      <c r="B23" s="157" t="s">
        <v>712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713</v>
      </c>
      <c r="B25" s="166"/>
      <c r="C25" s="167"/>
      <c r="D25" s="168"/>
      <c r="E25" s="169"/>
      <c r="F25" s="143"/>
    </row>
    <row r="26" spans="1:6" ht="15.75">
      <c r="A26" s="147" t="s">
        <v>714</v>
      </c>
      <c r="B26" s="148" t="s">
        <v>715</v>
      </c>
      <c r="C26" s="149">
        <f>SUM(C27:C29)</f>
        <v>74</v>
      </c>
      <c r="D26" s="149">
        <f>SUM(D27:D29)</f>
        <v>74</v>
      </c>
      <c r="E26" s="150">
        <f>SUM(E27:E29)</f>
        <v>0</v>
      </c>
      <c r="F26" s="143"/>
    </row>
    <row r="27" spans="1:6" ht="15.75">
      <c r="A27" s="147" t="s">
        <v>716</v>
      </c>
      <c r="B27" s="148" t="s">
        <v>717</v>
      </c>
      <c r="C27" s="151"/>
      <c r="D27" s="151"/>
      <c r="E27" s="150">
        <f t="shared" si="0"/>
        <v>0</v>
      </c>
      <c r="F27" s="143"/>
    </row>
    <row r="28" spans="1:6" ht="15.75">
      <c r="A28" s="147" t="s">
        <v>718</v>
      </c>
      <c r="B28" s="148" t="s">
        <v>719</v>
      </c>
      <c r="C28" s="151">
        <v>74</v>
      </c>
      <c r="D28" s="151">
        <v>74</v>
      </c>
      <c r="E28" s="150">
        <f t="shared" si="0"/>
        <v>0</v>
      </c>
      <c r="F28" s="143"/>
    </row>
    <row r="29" spans="1:6" ht="15.75">
      <c r="A29" s="147" t="s">
        <v>720</v>
      </c>
      <c r="B29" s="148" t="s">
        <v>721</v>
      </c>
      <c r="C29" s="151"/>
      <c r="D29" s="151"/>
      <c r="E29" s="150">
        <f t="shared" si="0"/>
        <v>0</v>
      </c>
      <c r="F29" s="143"/>
    </row>
    <row r="30" spans="1:6" ht="15.75">
      <c r="A30" s="147" t="s">
        <v>722</v>
      </c>
      <c r="B30" s="148" t="s">
        <v>723</v>
      </c>
      <c r="C30" s="151">
        <v>100</v>
      </c>
      <c r="D30" s="151">
        <v>100</v>
      </c>
      <c r="E30" s="150">
        <f t="shared" si="0"/>
        <v>0</v>
      </c>
      <c r="F30" s="143"/>
    </row>
    <row r="31" spans="1:6" ht="15.75">
      <c r="A31" s="147" t="s">
        <v>724</v>
      </c>
      <c r="B31" s="148" t="s">
        <v>725</v>
      </c>
      <c r="C31" s="151"/>
      <c r="D31" s="151"/>
      <c r="E31" s="150">
        <f t="shared" si="0"/>
        <v>0</v>
      </c>
      <c r="F31" s="143"/>
    </row>
    <row r="32" spans="1:6" ht="15.75">
      <c r="A32" s="147" t="s">
        <v>726</v>
      </c>
      <c r="B32" s="148" t="s">
        <v>727</v>
      </c>
      <c r="C32" s="151"/>
      <c r="D32" s="151"/>
      <c r="E32" s="150">
        <f t="shared" si="0"/>
        <v>0</v>
      </c>
      <c r="F32" s="143"/>
    </row>
    <row r="33" spans="1:6" ht="15.75">
      <c r="A33" s="147" t="s">
        <v>728</v>
      </c>
      <c r="B33" s="148" t="s">
        <v>729</v>
      </c>
      <c r="C33" s="151">
        <v>7</v>
      </c>
      <c r="D33" s="151">
        <v>7</v>
      </c>
      <c r="E33" s="150">
        <f t="shared" si="0"/>
        <v>0</v>
      </c>
      <c r="F33" s="143"/>
    </row>
    <row r="34" spans="1:6" ht="15.75">
      <c r="A34" s="147" t="s">
        <v>730</v>
      </c>
      <c r="B34" s="148" t="s">
        <v>731</v>
      </c>
      <c r="C34" s="151"/>
      <c r="D34" s="151"/>
      <c r="E34" s="150">
        <f t="shared" si="0"/>
        <v>0</v>
      </c>
      <c r="F34" s="143"/>
    </row>
    <row r="35" spans="1:6" ht="15.75">
      <c r="A35" s="147" t="s">
        <v>732</v>
      </c>
      <c r="B35" s="148" t="s">
        <v>733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734</v>
      </c>
      <c r="B36" s="148" t="s">
        <v>735</v>
      </c>
      <c r="C36" s="151"/>
      <c r="D36" s="151"/>
      <c r="E36" s="150">
        <f t="shared" si="0"/>
        <v>0</v>
      </c>
      <c r="F36" s="143"/>
    </row>
    <row r="37" spans="1:6" ht="15.75">
      <c r="A37" s="147" t="s">
        <v>736</v>
      </c>
      <c r="B37" s="148" t="s">
        <v>737</v>
      </c>
      <c r="C37" s="151"/>
      <c r="D37" s="151"/>
      <c r="E37" s="150">
        <f t="shared" si="0"/>
        <v>0</v>
      </c>
      <c r="F37" s="143"/>
    </row>
    <row r="38" spans="1:6" ht="15.75">
      <c r="A38" s="147" t="s">
        <v>738</v>
      </c>
      <c r="B38" s="148" t="s">
        <v>739</v>
      </c>
      <c r="C38" s="151"/>
      <c r="D38" s="151"/>
      <c r="E38" s="150">
        <f t="shared" si="0"/>
        <v>0</v>
      </c>
      <c r="F38" s="143"/>
    </row>
    <row r="39" spans="1:6" ht="15.75">
      <c r="A39" s="147" t="s">
        <v>740</v>
      </c>
      <c r="B39" s="148" t="s">
        <v>741</v>
      </c>
      <c r="C39" s="151"/>
      <c r="D39" s="151"/>
      <c r="E39" s="150">
        <f t="shared" si="0"/>
        <v>0</v>
      </c>
      <c r="F39" s="143"/>
    </row>
    <row r="40" spans="1:6" ht="15.75">
      <c r="A40" s="147" t="s">
        <v>742</v>
      </c>
      <c r="B40" s="148" t="s">
        <v>743</v>
      </c>
      <c r="C40" s="149">
        <f>SUM(C41:C44)</f>
        <v>294</v>
      </c>
      <c r="D40" s="149">
        <f>SUM(D41:D44)</f>
        <v>294</v>
      </c>
      <c r="E40" s="150">
        <f>SUM(E41:E44)</f>
        <v>0</v>
      </c>
      <c r="F40" s="143"/>
    </row>
    <row r="41" spans="1:6" ht="15.75">
      <c r="A41" s="147" t="s">
        <v>744</v>
      </c>
      <c r="B41" s="148" t="s">
        <v>745</v>
      </c>
      <c r="C41" s="151"/>
      <c r="D41" s="151"/>
      <c r="E41" s="150">
        <f t="shared" si="0"/>
        <v>0</v>
      </c>
      <c r="F41" s="143"/>
    </row>
    <row r="42" spans="1:6" ht="15.75">
      <c r="A42" s="147" t="s">
        <v>746</v>
      </c>
      <c r="B42" s="148" t="s">
        <v>747</v>
      </c>
      <c r="C42" s="151"/>
      <c r="D42" s="151"/>
      <c r="E42" s="150">
        <f t="shared" si="0"/>
        <v>0</v>
      </c>
      <c r="F42" s="143"/>
    </row>
    <row r="43" spans="1:6" ht="15.75">
      <c r="A43" s="147" t="s">
        <v>748</v>
      </c>
      <c r="B43" s="148" t="s">
        <v>749</v>
      </c>
      <c r="C43" s="151"/>
      <c r="D43" s="151"/>
      <c r="E43" s="150">
        <f t="shared" si="0"/>
        <v>0</v>
      </c>
      <c r="F43" s="143"/>
    </row>
    <row r="44" spans="1:6" ht="15.75">
      <c r="A44" s="147" t="s">
        <v>750</v>
      </c>
      <c r="B44" s="148" t="s">
        <v>751</v>
      </c>
      <c r="C44" s="151">
        <v>294</v>
      </c>
      <c r="D44" s="151">
        <v>294</v>
      </c>
      <c r="E44" s="150">
        <f t="shared" si="0"/>
        <v>0</v>
      </c>
      <c r="F44" s="143"/>
    </row>
    <row r="45" spans="1:6" ht="16.5">
      <c r="A45" s="170" t="s">
        <v>752</v>
      </c>
      <c r="B45" s="171" t="s">
        <v>753</v>
      </c>
      <c r="C45" s="172">
        <f>C26+C30+C31+C33+C32+C34+C35+C40</f>
        <v>475</v>
      </c>
      <c r="D45" s="172">
        <f>D26+D30+D31+D33+D32+D34+D35+D40</f>
        <v>475</v>
      </c>
      <c r="E45" s="173">
        <f>E26+E30+E31+E33+E32+E34+E35+E40</f>
        <v>0</v>
      </c>
      <c r="F45" s="143"/>
    </row>
    <row r="46" spans="1:6" ht="16.5">
      <c r="A46" s="174" t="s">
        <v>754</v>
      </c>
      <c r="B46" s="175" t="s">
        <v>755</v>
      </c>
      <c r="C46" s="176">
        <f>C45+C23+C21+C11</f>
        <v>475</v>
      </c>
      <c r="D46" s="176">
        <f>D45+D23+D21+D11</f>
        <v>475</v>
      </c>
      <c r="E46" s="177">
        <f>E45+E23+E21+E11</f>
        <v>0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756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498</v>
      </c>
      <c r="B50" s="125" t="s">
        <v>40</v>
      </c>
      <c r="C50" s="182" t="s">
        <v>757</v>
      </c>
      <c r="D50" s="127" t="s">
        <v>758</v>
      </c>
      <c r="E50" s="127"/>
      <c r="F50" s="183" t="s">
        <v>759</v>
      </c>
    </row>
    <row r="51" spans="1:6" s="110" customFormat="1" ht="18" customHeight="1">
      <c r="A51" s="130"/>
      <c r="B51" s="131"/>
      <c r="C51" s="133"/>
      <c r="D51" s="184" t="s">
        <v>688</v>
      </c>
      <c r="E51" s="184" t="s">
        <v>689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760</v>
      </c>
      <c r="B53" s="188"/>
      <c r="C53" s="189"/>
      <c r="D53" s="189"/>
      <c r="E53" s="189"/>
      <c r="F53" s="190"/>
    </row>
    <row r="54" spans="1:6" ht="15.75">
      <c r="A54" s="147" t="s">
        <v>761</v>
      </c>
      <c r="B54" s="148" t="s">
        <v>762</v>
      </c>
      <c r="C54" s="191">
        <f>SUM(C55:C57)</f>
        <v>230</v>
      </c>
      <c r="D54" s="191">
        <f>SUM(D55:D57)</f>
        <v>0</v>
      </c>
      <c r="E54" s="192">
        <f>C54-D54</f>
        <v>230</v>
      </c>
      <c r="F54" s="193">
        <f>SUM(F55:F57)</f>
        <v>0</v>
      </c>
    </row>
    <row r="55" spans="1:6" ht="15.75">
      <c r="A55" s="147" t="s">
        <v>763</v>
      </c>
      <c r="B55" s="148" t="s">
        <v>764</v>
      </c>
      <c r="C55" s="194">
        <v>230</v>
      </c>
      <c r="D55" s="194"/>
      <c r="E55" s="192">
        <f>C55-D55</f>
        <v>230</v>
      </c>
      <c r="F55" s="195"/>
    </row>
    <row r="56" spans="1:6" ht="15.75">
      <c r="A56" s="147" t="s">
        <v>765</v>
      </c>
      <c r="B56" s="148" t="s">
        <v>766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750</v>
      </c>
      <c r="B57" s="148" t="s">
        <v>767</v>
      </c>
      <c r="C57" s="194"/>
      <c r="D57" s="194"/>
      <c r="E57" s="192">
        <f t="shared" si="1"/>
        <v>0</v>
      </c>
      <c r="F57" s="195"/>
    </row>
    <row r="58" spans="1:6" ht="31.5">
      <c r="A58" s="147" t="s">
        <v>768</v>
      </c>
      <c r="B58" s="148" t="s">
        <v>769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770</v>
      </c>
      <c r="B59" s="148" t="s">
        <v>771</v>
      </c>
      <c r="C59" s="194"/>
      <c r="D59" s="194"/>
      <c r="E59" s="192">
        <f t="shared" si="1"/>
        <v>0</v>
      </c>
      <c r="F59" s="195"/>
    </row>
    <row r="60" spans="1:6" ht="15.75">
      <c r="A60" s="197" t="s">
        <v>772</v>
      </c>
      <c r="B60" s="148" t="s">
        <v>773</v>
      </c>
      <c r="C60" s="194"/>
      <c r="D60" s="194"/>
      <c r="E60" s="192">
        <f t="shared" si="1"/>
        <v>0</v>
      </c>
      <c r="F60" s="195"/>
    </row>
    <row r="61" spans="1:6" ht="15.75">
      <c r="A61" s="197" t="s">
        <v>774</v>
      </c>
      <c r="B61" s="148" t="s">
        <v>775</v>
      </c>
      <c r="C61" s="194"/>
      <c r="D61" s="194"/>
      <c r="E61" s="192">
        <f t="shared" si="1"/>
        <v>0</v>
      </c>
      <c r="F61" s="195"/>
    </row>
    <row r="62" spans="1:6" ht="15.75">
      <c r="A62" s="197" t="s">
        <v>772</v>
      </c>
      <c r="B62" s="148" t="s">
        <v>776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777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778</v>
      </c>
      <c r="C64" s="194"/>
      <c r="D64" s="194"/>
      <c r="E64" s="192">
        <f t="shared" si="1"/>
        <v>0</v>
      </c>
      <c r="F64" s="195"/>
    </row>
    <row r="65" spans="1:6" ht="15.75">
      <c r="A65" s="147" t="s">
        <v>779</v>
      </c>
      <c r="B65" s="148" t="s">
        <v>780</v>
      </c>
      <c r="C65" s="194"/>
      <c r="D65" s="194"/>
      <c r="E65" s="192">
        <f t="shared" si="1"/>
        <v>0</v>
      </c>
      <c r="F65" s="195"/>
    </row>
    <row r="66" spans="1:6" ht="15.75">
      <c r="A66" s="147" t="s">
        <v>781</v>
      </c>
      <c r="B66" s="148" t="s">
        <v>782</v>
      </c>
      <c r="C66" s="194"/>
      <c r="D66" s="194"/>
      <c r="E66" s="192">
        <f t="shared" si="1"/>
        <v>0</v>
      </c>
      <c r="F66" s="195"/>
    </row>
    <row r="67" spans="1:6" ht="15.75">
      <c r="A67" s="147" t="s">
        <v>783</v>
      </c>
      <c r="B67" s="148" t="s">
        <v>784</v>
      </c>
      <c r="C67" s="194"/>
      <c r="D67" s="194"/>
      <c r="E67" s="192">
        <f t="shared" si="1"/>
        <v>0</v>
      </c>
      <c r="F67" s="195"/>
    </row>
    <row r="68" spans="1:6" ht="16.5">
      <c r="A68" s="152" t="s">
        <v>785</v>
      </c>
      <c r="B68" s="153" t="s">
        <v>786</v>
      </c>
      <c r="C68" s="198">
        <f>C54+C58+C63+C64+C65+C66</f>
        <v>230</v>
      </c>
      <c r="D68" s="198">
        <f>D54+D58+D63+D64+D65+D66</f>
        <v>0</v>
      </c>
      <c r="E68" s="199">
        <f t="shared" si="1"/>
        <v>230</v>
      </c>
      <c r="F68" s="200">
        <f>F54+F58+F63+F64+F65+F66</f>
        <v>0</v>
      </c>
    </row>
    <row r="69" spans="1:6" ht="15.75">
      <c r="A69" s="165" t="s">
        <v>787</v>
      </c>
      <c r="B69" s="201"/>
      <c r="C69" s="202"/>
      <c r="D69" s="202"/>
      <c r="E69" s="203"/>
      <c r="F69" s="204"/>
    </row>
    <row r="70" spans="1:6" ht="15.75">
      <c r="A70" s="147" t="s">
        <v>788</v>
      </c>
      <c r="B70" s="205" t="s">
        <v>789</v>
      </c>
      <c r="C70" s="194">
        <v>11</v>
      </c>
      <c r="D70" s="194"/>
      <c r="E70" s="192">
        <f t="shared" si="1"/>
        <v>11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790</v>
      </c>
      <c r="B72" s="188"/>
      <c r="C72" s="211"/>
      <c r="D72" s="211"/>
      <c r="E72" s="212"/>
      <c r="F72" s="213"/>
    </row>
    <row r="73" spans="1:6" ht="15.75">
      <c r="A73" s="147" t="s">
        <v>761</v>
      </c>
      <c r="B73" s="148" t="s">
        <v>791</v>
      </c>
      <c r="C73" s="214">
        <f>SUM(C74:C76)</f>
        <v>409</v>
      </c>
      <c r="D73" s="214">
        <f>SUM(D74:D76)</f>
        <v>409</v>
      </c>
      <c r="E73" s="214">
        <f>SUM(E74:E76)</f>
        <v>0</v>
      </c>
      <c r="F73" s="215">
        <f>SUM(F74:F76)</f>
        <v>0</v>
      </c>
    </row>
    <row r="74" spans="1:6" ht="15.75">
      <c r="A74" s="147" t="s">
        <v>792</v>
      </c>
      <c r="B74" s="148" t="s">
        <v>793</v>
      </c>
      <c r="C74" s="194">
        <v>402</v>
      </c>
      <c r="D74" s="194">
        <v>402</v>
      </c>
      <c r="E74" s="192">
        <f t="shared" si="1"/>
        <v>0</v>
      </c>
      <c r="F74" s="195"/>
    </row>
    <row r="75" spans="1:6" ht="15.75">
      <c r="A75" s="147" t="s">
        <v>794</v>
      </c>
      <c r="B75" s="148" t="s">
        <v>795</v>
      </c>
      <c r="C75" s="194"/>
      <c r="D75" s="194"/>
      <c r="E75" s="192">
        <f t="shared" si="1"/>
        <v>0</v>
      </c>
      <c r="F75" s="195"/>
    </row>
    <row r="76" spans="1:6" ht="15.75">
      <c r="A76" s="734" t="s">
        <v>796</v>
      </c>
      <c r="B76" s="148" t="s">
        <v>797</v>
      </c>
      <c r="C76" s="194">
        <v>7</v>
      </c>
      <c r="D76" s="194">
        <v>7</v>
      </c>
      <c r="E76" s="192">
        <f t="shared" si="1"/>
        <v>0</v>
      </c>
      <c r="F76" s="195"/>
    </row>
    <row r="77" spans="1:6" ht="31.5">
      <c r="A77" s="147" t="s">
        <v>768</v>
      </c>
      <c r="B77" s="148" t="s">
        <v>798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799</v>
      </c>
      <c r="B78" s="148" t="s">
        <v>800</v>
      </c>
      <c r="C78" s="194"/>
      <c r="D78" s="194"/>
      <c r="E78" s="192">
        <f t="shared" si="1"/>
        <v>0</v>
      </c>
      <c r="F78" s="195"/>
    </row>
    <row r="79" spans="1:6" ht="15.75">
      <c r="A79" s="147" t="s">
        <v>801</v>
      </c>
      <c r="B79" s="148" t="s">
        <v>802</v>
      </c>
      <c r="C79" s="194"/>
      <c r="D79" s="194"/>
      <c r="E79" s="192">
        <f t="shared" si="1"/>
        <v>0</v>
      </c>
      <c r="F79" s="195"/>
    </row>
    <row r="80" spans="1:6" ht="15.75">
      <c r="A80" s="147" t="s">
        <v>803</v>
      </c>
      <c r="B80" s="148" t="s">
        <v>804</v>
      </c>
      <c r="C80" s="194"/>
      <c r="D80" s="194"/>
      <c r="E80" s="192">
        <f t="shared" si="1"/>
        <v>0</v>
      </c>
      <c r="F80" s="195"/>
    </row>
    <row r="81" spans="1:6" ht="15.75">
      <c r="A81" s="147" t="s">
        <v>772</v>
      </c>
      <c r="B81" s="148" t="s">
        <v>805</v>
      </c>
      <c r="C81" s="194"/>
      <c r="D81" s="194"/>
      <c r="E81" s="192">
        <f t="shared" si="1"/>
        <v>0</v>
      </c>
      <c r="F81" s="195"/>
    </row>
    <row r="82" spans="1:6" ht="15.75">
      <c r="A82" s="147" t="s">
        <v>806</v>
      </c>
      <c r="B82" s="148" t="s">
        <v>807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808</v>
      </c>
      <c r="B83" s="148" t="s">
        <v>809</v>
      </c>
      <c r="C83" s="194"/>
      <c r="D83" s="194"/>
      <c r="E83" s="192">
        <f t="shared" si="1"/>
        <v>0</v>
      </c>
      <c r="F83" s="195"/>
    </row>
    <row r="84" spans="1:6" ht="15.75">
      <c r="A84" s="147" t="s">
        <v>810</v>
      </c>
      <c r="B84" s="148" t="s">
        <v>811</v>
      </c>
      <c r="C84" s="194"/>
      <c r="D84" s="194"/>
      <c r="E84" s="192">
        <f t="shared" si="1"/>
        <v>0</v>
      </c>
      <c r="F84" s="195"/>
    </row>
    <row r="85" spans="1:6" ht="31.5">
      <c r="A85" s="147" t="s">
        <v>812</v>
      </c>
      <c r="B85" s="148" t="s">
        <v>813</v>
      </c>
      <c r="C85" s="194"/>
      <c r="D85" s="194"/>
      <c r="E85" s="192">
        <f t="shared" si="1"/>
        <v>0</v>
      </c>
      <c r="F85" s="195"/>
    </row>
    <row r="86" spans="1:6" ht="15.75">
      <c r="A86" s="147" t="s">
        <v>814</v>
      </c>
      <c r="B86" s="148" t="s">
        <v>815</v>
      </c>
      <c r="C86" s="194"/>
      <c r="D86" s="194"/>
      <c r="E86" s="192">
        <f t="shared" si="1"/>
        <v>0</v>
      </c>
      <c r="F86" s="195"/>
    </row>
    <row r="87" spans="1:6" ht="15.75">
      <c r="A87" s="147" t="s">
        <v>816</v>
      </c>
      <c r="B87" s="148" t="s">
        <v>817</v>
      </c>
      <c r="C87" s="216">
        <f>SUM(C88:C92)+C96</f>
        <v>26</v>
      </c>
      <c r="D87" s="216">
        <f>SUM(D88:D92)+D96</f>
        <v>26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818</v>
      </c>
      <c r="B88" s="148" t="s">
        <v>819</v>
      </c>
      <c r="C88" s="194"/>
      <c r="D88" s="194"/>
      <c r="E88" s="192">
        <f t="shared" si="1"/>
        <v>0</v>
      </c>
      <c r="F88" s="195"/>
    </row>
    <row r="89" spans="1:6" ht="15.75">
      <c r="A89" s="147" t="s">
        <v>820</v>
      </c>
      <c r="B89" s="148" t="s">
        <v>821</v>
      </c>
      <c r="C89" s="194">
        <v>10</v>
      </c>
      <c r="D89" s="194">
        <v>10</v>
      </c>
      <c r="E89" s="192">
        <f t="shared" si="1"/>
        <v>0</v>
      </c>
      <c r="F89" s="195"/>
    </row>
    <row r="90" spans="1:6" ht="15.75">
      <c r="A90" s="147" t="s">
        <v>822</v>
      </c>
      <c r="B90" s="148" t="s">
        <v>823</v>
      </c>
      <c r="C90" s="194"/>
      <c r="D90" s="194"/>
      <c r="E90" s="192">
        <f t="shared" si="1"/>
        <v>0</v>
      </c>
      <c r="F90" s="195"/>
    </row>
    <row r="91" spans="1:6" ht="15.75">
      <c r="A91" s="147" t="s">
        <v>824</v>
      </c>
      <c r="B91" s="148" t="s">
        <v>825</v>
      </c>
      <c r="C91" s="194">
        <v>14</v>
      </c>
      <c r="D91" s="194">
        <v>14</v>
      </c>
      <c r="E91" s="192">
        <f t="shared" si="1"/>
        <v>0</v>
      </c>
      <c r="F91" s="195"/>
    </row>
    <row r="92" spans="1:6" ht="15.75">
      <c r="A92" s="147" t="s">
        <v>826</v>
      </c>
      <c r="B92" s="148" t="s">
        <v>827</v>
      </c>
      <c r="C92" s="191">
        <f>SUM(C93:C95)</f>
        <v>1</v>
      </c>
      <c r="D92" s="191">
        <f>SUM(D93:D95)</f>
        <v>1</v>
      </c>
      <c r="E92" s="191">
        <f>SUM(E93:E95)</f>
        <v>0</v>
      </c>
      <c r="F92" s="196">
        <f>SUM(F93:F95)</f>
        <v>0</v>
      </c>
    </row>
    <row r="93" spans="1:6" ht="15.75">
      <c r="A93" s="147" t="s">
        <v>828</v>
      </c>
      <c r="B93" s="148" t="s">
        <v>829</v>
      </c>
      <c r="C93" s="194"/>
      <c r="D93" s="194"/>
      <c r="E93" s="192">
        <f t="shared" si="1"/>
        <v>0</v>
      </c>
      <c r="F93" s="195"/>
    </row>
    <row r="94" spans="1:6" ht="15.75">
      <c r="A94" s="147" t="s">
        <v>736</v>
      </c>
      <c r="B94" s="148" t="s">
        <v>830</v>
      </c>
      <c r="C94" s="194"/>
      <c r="D94" s="194"/>
      <c r="E94" s="192">
        <f t="shared" si="1"/>
        <v>0</v>
      </c>
      <c r="F94" s="195"/>
    </row>
    <row r="95" spans="1:6" ht="15.75">
      <c r="A95" s="147" t="s">
        <v>740</v>
      </c>
      <c r="B95" s="148" t="s">
        <v>831</v>
      </c>
      <c r="C95" s="194">
        <v>1</v>
      </c>
      <c r="D95" s="194">
        <v>1</v>
      </c>
      <c r="E95" s="192">
        <f t="shared" si="1"/>
        <v>0</v>
      </c>
      <c r="F95" s="195"/>
    </row>
    <row r="96" spans="1:6" ht="15.75">
      <c r="A96" s="147" t="s">
        <v>832</v>
      </c>
      <c r="B96" s="148" t="s">
        <v>833</v>
      </c>
      <c r="C96" s="194">
        <v>1</v>
      </c>
      <c r="D96" s="194">
        <v>1</v>
      </c>
      <c r="E96" s="192">
        <f t="shared" si="1"/>
        <v>0</v>
      </c>
      <c r="F96" s="195"/>
    </row>
    <row r="97" spans="1:6" ht="15.75">
      <c r="A97" s="147" t="s">
        <v>834</v>
      </c>
      <c r="B97" s="148" t="s">
        <v>835</v>
      </c>
      <c r="C97" s="194">
        <v>1116</v>
      </c>
      <c r="D97" s="194">
        <v>1116</v>
      </c>
      <c r="E97" s="192">
        <f t="shared" si="1"/>
        <v>0</v>
      </c>
      <c r="F97" s="195"/>
    </row>
    <row r="98" spans="1:6" ht="16.5">
      <c r="A98" s="152" t="s">
        <v>836</v>
      </c>
      <c r="B98" s="153" t="s">
        <v>837</v>
      </c>
      <c r="C98" s="217">
        <f>C87+C82+C77+C73+C97</f>
        <v>1551</v>
      </c>
      <c r="D98" s="217">
        <f>D87+D82+D77+D73+D97</f>
        <v>1551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838</v>
      </c>
      <c r="B99" s="220" t="s">
        <v>839</v>
      </c>
      <c r="C99" s="221">
        <f>C98+C70+C68</f>
        <v>1792</v>
      </c>
      <c r="D99" s="221">
        <f>D98+D70+D68</f>
        <v>1551</v>
      </c>
      <c r="E99" s="221">
        <f>E98+E70+E68</f>
        <v>241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840</v>
      </c>
      <c r="B101" s="226"/>
      <c r="C101" s="224"/>
      <c r="D101" s="224"/>
      <c r="E101" s="224"/>
      <c r="F101" s="98" t="s">
        <v>841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498</v>
      </c>
      <c r="B102" s="125" t="s">
        <v>499</v>
      </c>
      <c r="C102" s="182" t="s">
        <v>842</v>
      </c>
      <c r="D102" s="182" t="s">
        <v>843</v>
      </c>
      <c r="E102" s="182" t="s">
        <v>844</v>
      </c>
      <c r="F102" s="183" t="s">
        <v>845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846</v>
      </c>
      <c r="B104" s="228" t="s">
        <v>847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848</v>
      </c>
      <c r="B105" s="148" t="s">
        <v>849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850</v>
      </c>
      <c r="B106" s="232" t="s">
        <v>851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852</v>
      </c>
      <c r="B107" s="236" t="s">
        <v>853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854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43215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307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7">
      <selection activeCell="F22" sqref="F22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855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31.03.2018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498</v>
      </c>
      <c r="B8" s="60" t="s">
        <v>40</v>
      </c>
      <c r="C8" s="61" t="s">
        <v>856</v>
      </c>
      <c r="D8" s="61"/>
      <c r="E8" s="61"/>
      <c r="F8" s="61" t="s">
        <v>857</v>
      </c>
      <c r="G8" s="61"/>
      <c r="H8" s="61"/>
      <c r="I8" s="99"/>
    </row>
    <row r="9" spans="1:9" s="43" customFormat="1" ht="24" customHeight="1">
      <c r="A9" s="62"/>
      <c r="B9" s="63"/>
      <c r="C9" s="64" t="s">
        <v>858</v>
      </c>
      <c r="D9" s="64" t="s">
        <v>859</v>
      </c>
      <c r="E9" s="64" t="s">
        <v>860</v>
      </c>
      <c r="F9" s="64" t="s">
        <v>861</v>
      </c>
      <c r="G9" s="65" t="s">
        <v>862</v>
      </c>
      <c r="H9" s="65"/>
      <c r="I9" s="100" t="s">
        <v>863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864</v>
      </c>
      <c r="H10" s="64" t="s">
        <v>865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866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867</v>
      </c>
      <c r="B13" s="73" t="s">
        <v>868</v>
      </c>
      <c r="C13" s="74">
        <v>25542279</v>
      </c>
      <c r="D13" s="74"/>
      <c r="E13" s="74"/>
      <c r="F13" s="74">
        <v>24384</v>
      </c>
      <c r="G13" s="74"/>
      <c r="H13" s="74"/>
      <c r="I13" s="103">
        <f>F13+G13-H13</f>
        <v>24384</v>
      </c>
    </row>
    <row r="14" spans="1:9" s="44" customFormat="1" ht="15.75">
      <c r="A14" s="72" t="s">
        <v>869</v>
      </c>
      <c r="B14" s="73" t="s">
        <v>870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671</v>
      </c>
      <c r="B15" s="73" t="s">
        <v>871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872</v>
      </c>
      <c r="B16" s="73" t="s">
        <v>873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874</v>
      </c>
      <c r="C17" s="74"/>
      <c r="D17" s="74"/>
      <c r="E17" s="74"/>
      <c r="F17" s="74">
        <v>18</v>
      </c>
      <c r="G17" s="74"/>
      <c r="H17" s="74"/>
      <c r="I17" s="103">
        <f t="shared" si="0"/>
        <v>18</v>
      </c>
    </row>
    <row r="18" spans="1:9" s="44" customFormat="1" ht="16.5">
      <c r="A18" s="75" t="s">
        <v>577</v>
      </c>
      <c r="B18" s="76" t="s">
        <v>875</v>
      </c>
      <c r="C18" s="77">
        <f aca="true" t="shared" si="1" ref="C18:H18">C13+C14+C16+C17</f>
        <v>25542279</v>
      </c>
      <c r="D18" s="77">
        <f t="shared" si="1"/>
        <v>0</v>
      </c>
      <c r="E18" s="77">
        <f t="shared" si="1"/>
        <v>0</v>
      </c>
      <c r="F18" s="77">
        <f t="shared" si="1"/>
        <v>24402</v>
      </c>
      <c r="G18" s="77">
        <f t="shared" si="1"/>
        <v>0</v>
      </c>
      <c r="H18" s="77">
        <f t="shared" si="1"/>
        <v>0</v>
      </c>
      <c r="I18" s="104">
        <f t="shared" si="0"/>
        <v>24402</v>
      </c>
    </row>
    <row r="19" spans="1:9" s="44" customFormat="1" ht="15.75">
      <c r="A19" s="78" t="s">
        <v>876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867</v>
      </c>
      <c r="B20" s="73" t="s">
        <v>877</v>
      </c>
      <c r="C20" s="74"/>
      <c r="D20" s="74"/>
      <c r="E20" s="74"/>
      <c r="F20" s="74">
        <v>32</v>
      </c>
      <c r="G20" s="74"/>
      <c r="H20" s="74"/>
      <c r="I20" s="103">
        <f t="shared" si="0"/>
        <v>32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878</v>
      </c>
      <c r="B21" s="73" t="s">
        <v>879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880</v>
      </c>
      <c r="B22" s="73" t="s">
        <v>881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882</v>
      </c>
      <c r="B23" s="73" t="s">
        <v>883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884</v>
      </c>
      <c r="B24" s="73" t="s">
        <v>885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886</v>
      </c>
      <c r="B25" s="73" t="s">
        <v>887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888</v>
      </c>
      <c r="B26" s="82" t="s">
        <v>889</v>
      </c>
      <c r="C26" s="74"/>
      <c r="D26" s="74"/>
      <c r="E26" s="74"/>
      <c r="F26" s="74">
        <v>37</v>
      </c>
      <c r="G26" s="74"/>
      <c r="H26" s="74"/>
      <c r="I26" s="103">
        <f t="shared" si="0"/>
        <v>37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580</v>
      </c>
      <c r="B27" s="76" t="s">
        <v>890</v>
      </c>
      <c r="C27" s="77">
        <f aca="true" t="shared" si="2" ref="C27:H27">SUM(C20:C26)</f>
        <v>0</v>
      </c>
      <c r="D27" s="77">
        <f t="shared" si="2"/>
        <v>0</v>
      </c>
      <c r="E27" s="77">
        <f t="shared" si="2"/>
        <v>0</v>
      </c>
      <c r="F27" s="77">
        <f t="shared" si="2"/>
        <v>69</v>
      </c>
      <c r="G27" s="77">
        <f t="shared" si="2"/>
        <v>0</v>
      </c>
      <c r="H27" s="77">
        <f t="shared" si="2"/>
        <v>0</v>
      </c>
      <c r="I27" s="104">
        <f t="shared" si="0"/>
        <v>69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891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43215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307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892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307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4">
    <mergeCell ref="A29:I29"/>
    <mergeCell ref="B31:F31"/>
    <mergeCell ref="B32:F32"/>
    <mergeCell ref="B33:F33"/>
    <mergeCell ref="B34:I34"/>
    <mergeCell ref="B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2018-03-18T17:33:25Z</cp:lastPrinted>
  <dcterms:created xsi:type="dcterms:W3CDTF">2006-09-16T00:00:00Z</dcterms:created>
  <dcterms:modified xsi:type="dcterms:W3CDTF">2018-04-28T14:14:32Z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1033-10.2.0.6020</vt:lpwstr>
  </property>
</Properties>
</file>