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ETIA\Pipi's Doc_NEW\My_DOC\ДВИ\2025\KTI_IV-to trim_2025_IND\"/>
    </mc:Choice>
  </mc:AlternateContent>
  <xr:revisionPtr revIDLastSave="0" documentId="13_ncr:1_{34EF84D1-DAA8-4915-A254-F52C8078F951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35" i="2" l="1"/>
  <c r="B1335" i="2"/>
  <c r="A1335" i="2"/>
  <c r="H1334" i="2"/>
  <c r="B1334" i="2"/>
  <c r="A1334" i="2"/>
  <c r="H1333" i="2"/>
  <c r="B1333" i="2"/>
  <c r="A1333" i="2"/>
  <c r="H1332" i="2"/>
  <c r="B1332" i="2"/>
  <c r="A1332" i="2"/>
  <c r="H1331" i="2"/>
  <c r="B1331" i="2"/>
  <c r="A1331" i="2"/>
  <c r="H1330" i="2"/>
  <c r="B1330" i="2"/>
  <c r="A1330" i="2"/>
  <c r="H1329" i="2"/>
  <c r="B1329" i="2"/>
  <c r="A1329" i="2"/>
  <c r="H1328" i="2"/>
  <c r="B1328" i="2"/>
  <c r="A1328" i="2"/>
  <c r="H1327" i="2"/>
  <c r="B1327" i="2"/>
  <c r="A1327" i="2"/>
  <c r="H1326" i="2"/>
  <c r="B1326" i="2"/>
  <c r="A1326" i="2"/>
  <c r="H1325" i="2"/>
  <c r="B1325" i="2"/>
  <c r="A1325" i="2"/>
  <c r="H1324" i="2"/>
  <c r="B1324" i="2"/>
  <c r="A1324" i="2"/>
  <c r="H1323" i="2"/>
  <c r="B1323" i="2"/>
  <c r="A1323" i="2"/>
  <c r="H1322" i="2"/>
  <c r="B1322" i="2"/>
  <c r="A1322" i="2"/>
  <c r="H1321" i="2"/>
  <c r="B1321" i="2"/>
  <c r="A1321" i="2"/>
  <c r="H1320" i="2"/>
  <c r="B1320" i="2"/>
  <c r="A1320" i="2"/>
  <c r="H1319" i="2"/>
  <c r="B1319" i="2"/>
  <c r="A1319" i="2"/>
  <c r="H1318" i="2"/>
  <c r="B1318" i="2"/>
  <c r="A1318" i="2"/>
  <c r="H1317" i="2"/>
  <c r="B1317" i="2"/>
  <c r="A1317" i="2"/>
  <c r="H1316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H1305" i="2"/>
  <c r="B1305" i="2"/>
  <c r="A1305" i="2"/>
  <c r="H1304" i="2"/>
  <c r="B1304" i="2"/>
  <c r="A1304" i="2"/>
  <c r="H1303" i="2"/>
  <c r="B1303" i="2"/>
  <c r="A1303" i="2"/>
  <c r="H1302" i="2"/>
  <c r="B1302" i="2"/>
  <c r="A1302" i="2"/>
  <c r="H1301" i="2"/>
  <c r="B1301" i="2"/>
  <c r="A1301" i="2"/>
  <c r="H1300" i="2"/>
  <c r="B1300" i="2"/>
  <c r="A1300" i="2"/>
  <c r="H1299" i="2"/>
  <c r="B1299" i="2"/>
  <c r="A1299" i="2"/>
  <c r="H1298" i="2"/>
  <c r="B1298" i="2"/>
  <c r="A1298" i="2"/>
  <c r="H1297" i="2"/>
  <c r="B1297" i="2"/>
  <c r="A1297" i="2"/>
  <c r="H1296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H1162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H1157" i="2"/>
  <c r="B1157" i="2"/>
  <c r="A1157" i="2"/>
  <c r="H1156" i="2"/>
  <c r="B1156" i="2"/>
  <c r="A1156" i="2"/>
  <c r="H1155" i="2"/>
  <c r="B1155" i="2"/>
  <c r="A1155" i="2"/>
  <c r="H1154" i="2"/>
  <c r="B1154" i="2"/>
  <c r="A1154" i="2"/>
  <c r="H1153" i="2"/>
  <c r="B1153" i="2"/>
  <c r="A1153" i="2"/>
  <c r="H1152" i="2"/>
  <c r="B1152" i="2"/>
  <c r="A1152" i="2"/>
  <c r="H1151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H1141" i="2"/>
  <c r="B1141" i="2"/>
  <c r="A1141" i="2"/>
  <c r="H1140" i="2"/>
  <c r="B1140" i="2"/>
  <c r="A1140" i="2"/>
  <c r="H1139" i="2"/>
  <c r="B1139" i="2"/>
  <c r="A1139" i="2"/>
  <c r="H1138" i="2"/>
  <c r="B1138" i="2"/>
  <c r="A1138" i="2"/>
  <c r="H1137" i="2"/>
  <c r="B1137" i="2"/>
  <c r="A1137" i="2"/>
  <c r="H1136" i="2"/>
  <c r="B1136" i="2"/>
  <c r="A1136" i="2"/>
  <c r="H1135" i="2"/>
  <c r="B1135" i="2"/>
  <c r="A1135" i="2"/>
  <c r="H1134" i="2"/>
  <c r="B1134" i="2"/>
  <c r="A1134" i="2"/>
  <c r="H1133" i="2"/>
  <c r="B1133" i="2"/>
  <c r="A1133" i="2"/>
  <c r="H1132" i="2"/>
  <c r="B1132" i="2"/>
  <c r="A1132" i="2"/>
  <c r="H1131" i="2"/>
  <c r="B1131" i="2"/>
  <c r="A1131" i="2"/>
  <c r="H1130" i="2"/>
  <c r="B1130" i="2"/>
  <c r="A1130" i="2"/>
  <c r="H1129" i="2"/>
  <c r="B1129" i="2"/>
  <c r="A1129" i="2"/>
  <c r="H1128" i="2"/>
  <c r="B1128" i="2"/>
  <c r="A1128" i="2"/>
  <c r="H1127" i="2"/>
  <c r="B1127" i="2"/>
  <c r="A1127" i="2"/>
  <c r="H1126" i="2"/>
  <c r="B1126" i="2"/>
  <c r="A1126" i="2"/>
  <c r="H1125" i="2"/>
  <c r="B1125" i="2"/>
  <c r="A1125" i="2"/>
  <c r="H1124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H1113" i="2"/>
  <c r="B1113" i="2"/>
  <c r="A1113" i="2"/>
  <c r="H1112" i="2"/>
  <c r="B1112" i="2"/>
  <c r="A1112" i="2"/>
  <c r="H1111" i="2"/>
  <c r="B1111" i="2"/>
  <c r="A1111" i="2"/>
  <c r="H1110" i="2"/>
  <c r="B1110" i="2"/>
  <c r="A1110" i="2"/>
  <c r="H1109" i="2"/>
  <c r="B1109" i="2"/>
  <c r="A1109" i="2"/>
  <c r="H1108" i="2"/>
  <c r="B1108" i="2"/>
  <c r="A1108" i="2"/>
  <c r="H1107" i="2"/>
  <c r="B1107" i="2"/>
  <c r="A1107" i="2"/>
  <c r="H1106" i="2"/>
  <c r="B1106" i="2"/>
  <c r="A1106" i="2"/>
  <c r="H1105" i="2"/>
  <c r="B1105" i="2"/>
  <c r="A1105" i="2"/>
  <c r="H1104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H1093" i="2"/>
  <c r="B1093" i="2"/>
  <c r="A1093" i="2"/>
  <c r="H1092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H1086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H1081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H1067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H1050" i="2"/>
  <c r="B1050" i="2"/>
  <c r="A1050" i="2"/>
  <c r="H1049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H1043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H1038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H1024" i="2"/>
  <c r="B1024" i="2"/>
  <c r="A1024" i="2"/>
  <c r="H1023" i="2"/>
  <c r="B1023" i="2"/>
  <c r="A1023" i="2"/>
  <c r="H1022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H1007" i="2"/>
  <c r="B1007" i="2"/>
  <c r="A1007" i="2"/>
  <c r="H1006" i="2"/>
  <c r="B1006" i="2"/>
  <c r="A1006" i="2"/>
  <c r="H1005" i="2"/>
  <c r="B1005" i="2"/>
  <c r="A1005" i="2"/>
  <c r="H1004" i="2"/>
  <c r="B1004" i="2"/>
  <c r="A1004" i="2"/>
  <c r="H1003" i="2"/>
  <c r="B1003" i="2"/>
  <c r="A1003" i="2"/>
  <c r="H1002" i="2"/>
  <c r="B1002" i="2"/>
  <c r="A1002" i="2"/>
  <c r="H1001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2" i="14"/>
  <c r="B153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6" i="7"/>
  <c r="A5" i="7"/>
  <c r="A4" i="7"/>
  <c r="A2" i="7"/>
  <c r="B56" i="6"/>
  <c r="D46" i="6"/>
  <c r="C46" i="6"/>
  <c r="D44" i="6"/>
  <c r="C44" i="6"/>
  <c r="D43" i="6"/>
  <c r="C43" i="6"/>
  <c r="D33" i="6"/>
  <c r="C33" i="6"/>
  <c r="D21" i="6"/>
  <c r="C21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5" i="4"/>
  <c r="A4" i="4"/>
  <c r="A2" i="4"/>
  <c r="AA3" i="1"/>
  <c r="AA2" i="1"/>
  <c r="B38" i="7" s="1"/>
  <c r="AA1" i="1"/>
  <c r="C1335" i="2" l="1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A6" i="4"/>
  <c r="A6" i="6"/>
  <c r="A3" i="14"/>
  <c r="B151" i="11"/>
  <c r="B98" i="4"/>
  <c r="B50" i="5"/>
  <c r="B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<sst xmlns="http://schemas.openxmlformats.org/spreadsheetml/2006/main" count="3957" uniqueCount="937">
  <si>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</si>
  <si>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</si>
  <si>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</si>
  <si>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</si>
  <si>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</si>
  <si>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</si>
  <si>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</si>
  <si>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</si>
  <si>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</si>
  <si>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</si>
  <si>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</si>
  <si>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</si>
  <si>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</si>
  <si>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</si>
  <si>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</si>
  <si>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</si>
  <si>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</si>
  <si>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</si>
  <si>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</si>
  <si>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</si>
  <si>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</si>
  <si>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</si>
  <si>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</si>
  <si>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</si>
  <si>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</si>
  <si>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</si>
  <si>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</si>
  <si>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</si>
  <si>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</si>
  <si>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</si>
  <si>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</si>
  <si>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</si>
  <si>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</si>
  <si>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</si>
  <si>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</si>
  <si>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</si>
  <si>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</si>
  <si>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</si>
  <si>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</si>
  <si>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</si>
  <si>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</si>
  <si>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</si>
  <si>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</si>
  <si>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</si>
  <si>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</si>
  <si>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</si>
  <si>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</si>
  <si>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</si>
  <si>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</si>
  <si>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</si>
  <si>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</si>
  <si>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</si>
  <si>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</si>
  <si>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</si>
  <si>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</si>
  <si>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</si>
  <si>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</si>
  <si>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</si>
  <si>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</si>
  <si>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</si>
  <si>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</si>
  <si>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</si>
  <si>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</si>
  <si>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</si>
  <si>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</si>
  <si>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</si>
  <si>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</si>
  <si>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</si>
  <si>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</si>
  <si>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</si>
  <si>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</si>
  <si>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</si>
  <si>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</si>
  <si>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</si>
  <si>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</si>
  <si>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</si>
  <si>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</si>
  <si>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</si>
  <si>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</si>
  <si>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</si>
  <si>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</si>
  <si>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</si>
  <si>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</si>
  <si>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</si>
  <si>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</si>
  <si>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</si>
  <si>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</si>
  <si>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</si>
  <si>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</si>
  <si>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</si>
  <si>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</si>
  <si>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</si>
  <si>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</si>
  <si>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</si>
  <si>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</si>
  <si>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</si>
  <si>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</si>
  <si>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</si>
  <si>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</si>
  <si>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</si>
  <si>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</si>
  <si>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</si>
  <si>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</si>
  <si>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</si>
  <si>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</si>
  <si>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</si>
  <si>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</si>
  <si>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</si>
  <si>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</si>
  <si>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</si>
  <si>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</si>
  <si>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</si>
  <si>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</si>
  <si>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</si>
  <si>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</si>
  <si>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</si>
  <si>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</si>
  <si>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</si>
  <si>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</si>
  <si>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</si>
  <si>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</si>
  <si>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</si>
  <si>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</si>
  <si>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</si>
  <si>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</si>
  <si>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</si>
  <si>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</si>
  <si>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</si>
  <si>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</si>
  <si>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</si>
  <si>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</si>
  <si>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</si>
  <si>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</si>
  <si>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</si>
  <si>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</si>
  <si>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</si>
  <si>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</si>
  <si>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</si>
  <si>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</si>
  <si>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</si>
  <si>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</si>
  <si>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</si>
  <si>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</si>
  <si>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</si>
  <si>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</si>
  <si>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</si>
  <si>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</si>
  <si>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</si>
  <si>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</si>
  <si>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</si>
  <si>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</si>
  <si>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</si>
  <si>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</si>
  <si>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</si>
  <si>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</si>
  <si>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</si>
  <si>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</si>
  <si>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</si>
  <si>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</si>
  <si>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</si>
  <si>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</si>
  <si>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</si>
  <si>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</si>
  <si>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</si>
  <si>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</si>
  <si>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</si>
  <si>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</si>
  <si>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</si>
  <si>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</si>
  <si>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</si>
  <si>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</si>
  <si>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</si>
  <si>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</si>
  <si>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</si>
  <si>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</si>
  <si>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</si>
  <si>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</si>
  <si>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</si>
  <si>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</si>
  <si>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</si>
  <si>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</si>
  <si>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</si>
  <si>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</si>
  <si>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</si>
  <si>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</si>
  <si>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</si>
  <si>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</si>
  <si>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</si>
  <si>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</si>
  <si>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</si>
  <si>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</si>
  <si>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</si>
  <si>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</si>
  <si>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</si>
  <si>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</si>
  <si>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</si>
  <si>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</si>
  <si>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</si>
  <si>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</si>
  <si>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</si>
  <si>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</si>
  <si>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</si>
  <si>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</si>
  <si>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</si>
  <si>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</si>
  <si>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</si>
  <si>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</si>
  <si>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</si>
  <si>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</si>
  <si>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</si>
  <si>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</si>
  <si>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</si>
  <si>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</si>
  <si>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</si>
  <si>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</si>
  <si>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</si>
  <si>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</si>
  <si>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</si>
  <si>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</si>
  <si>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</si>
  <si>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</si>
  <si>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</si>
  <si>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</si>
  <si>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</si>
  <si>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</si>
  <si>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</si>
  <si>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</si>
  <si>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</si>
  <si>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</si>
  <si>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</si>
  <si>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</si>
  <si>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</si>
  <si>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</si>
  <si>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</si>
  <si>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</si>
  <si>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</si>
  <si>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</si>
  <si>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</si>
  <si>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</si>
  <si>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</si>
  <si>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</si>
  <si>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</si>
  <si>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</si>
  <si>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</si>
  <si>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</si>
  <si>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</si>
  <si>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</si>
  <si>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</si>
  <si>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</si>
  <si>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</si>
  <si>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</si>
  <si>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</si>
  <si>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</si>
  <si>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</si>
  <si>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</si>
  <si>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</si>
  <si>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</si>
  <si>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</si>
  <si>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</si>
  <si>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</si>
  <si>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</si>
  <si>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</si>
  <si>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</si>
  <si>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</si>
  <si>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</si>
  <si>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</si>
  <si>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</si>
  <si>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</si>
  <si>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</si>
  <si>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</si>
  <si>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</si>
  <si>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</si>
  <si>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</si>
  <si>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</si>
  <si>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</si>
  <si>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</si>
  <si>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</si>
  <si>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</si>
  <si>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</si>
  <si>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</si>
  <si>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</si>
  <si>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</si>
  <si>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</si>
  <si>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</si>
  <si>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</si>
  <si>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</si>
  <si>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</si>
  <si>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</si>
  <si>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</si>
  <si>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</si>
  <si>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</si>
  <si>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</si>
  <si>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</si>
  <si>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</si>
  <si>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</si>
  <si>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</si>
  <si>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</si>
  <si>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</si>
  <si>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</si>
  <si>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</si>
  <si>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</si>
  <si>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</si>
  <si>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</si>
  <si>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</si>
  <si>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</si>
  <si>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</si>
  <si>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</si>
  <si>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</si>
  <si>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</si>
  <si>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</si>
  <si>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</si>
  <si>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</si>
  <si>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</si>
  <si>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</si>
  <si>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</si>
  <si>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</si>
  <si>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</si>
  <si>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</si>
  <si>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</si>
  <si>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</si>
  <si>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</si>
  <si>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</si>
  <si>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</si>
  <si>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</si>
  <si>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</si>
  <si>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</si>
  <si>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</si>
  <si>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</si>
  <si>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</si>
  <si>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</si>
  <si>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</si>
  <si>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</si>
  <si>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</si>
  <si>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</si>
  <si>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</si>
  <si>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</si>
  <si>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</si>
  <si>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</si>
  <si>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</si>
  <si>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</si>
  <si>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</si>
  <si>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</si>
  <si>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</si>
  <si>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</si>
  <si>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</si>
  <si>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</si>
  <si>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</si>
  <si>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</si>
  <si>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</si>
  <si>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</si>
  <si>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</si>
  <si>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</si>
  <si>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</si>
  <si>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</si>
  <si>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</si>
  <si>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</si>
  <si>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</si>
  <si>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</si>
  <si>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</si>
  <si>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</si>
  <si>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</si>
  <si>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</si>
  <si>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</si>
  <si>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</si>
  <si>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</si>
  <si>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</si>
  <si>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</si>
  <si>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</si>
  <si>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</si>
  <si>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</si>
  <si>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</si>
  <si>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</si>
  <si>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</si>
  <si>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</si>
  <si>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</si>
  <si>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</si>
  <si>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</si>
  <si>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</si>
  <si>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</si>
  <si>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</si>
  <si>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</si>
  <si>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</si>
  <si>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</si>
  <si>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</si>
  <si>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</si>
  <si>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</si>
  <si>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</si>
  <si>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</si>
  <si>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</si>
  <si>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</si>
  <si>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</si>
  <si>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</si>
  <si>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</si>
  <si>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</si>
  <si>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</si>
  <si>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</si>
  <si>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</si>
  <si>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</si>
  <si>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</si>
  <si>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</si>
  <si>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</si>
  <si>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</si>
  <si>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</si>
  <si>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</si>
  <si>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</si>
  <si>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</si>
  <si>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</si>
  <si>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</si>
  <si>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</si>
  <si>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</si>
  <si>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</si>
  <si>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</si>
  <si>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</si>
  <si>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</si>
  <si>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</si>
  <si>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</si>
  <si>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</si>
  <si>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</si>
  <si>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</si>
  <si>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</si>
  <si>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</si>
  <si>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</si>
  <si>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</si>
  <si>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</si>
  <si>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</si>
  <si>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</si>
  <si>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</si>
  <si>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</si>
  <si>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</si>
  <si>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</si>
  <si>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</si>
  <si>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</si>
  <si>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</si>
  <si>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</si>
  <si>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</si>
  <si>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</si>
  <si>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</si>
  <si>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</si>
  <si>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</si>
  <si>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</si>
  <si>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</si>
  <si>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</si>
  <si>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</si>
  <si>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</si>
  <si>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</si>
  <si>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</si>
  <si>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</si>
  <si>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</si>
  <si>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</si>
  <si>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</si>
  <si>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</si>
  <si>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</si>
  <si>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</si>
  <si>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</si>
  <si>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</si>
  <si>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</si>
  <si>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</si>
  <si>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</si>
  <si>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</si>
  <si>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</si>
  <si>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</si>
  <si>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</si>
  <si>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</si>
  <si>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</si>
  <si>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</si>
  <si>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</si>
  <si>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</si>
  <si>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</si>
  <si>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</si>
  <si>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</si>
  <si>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</si>
  <si>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</si>
  <si>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</si>
  <si>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</si>
  <si>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</si>
  <si>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</si>
  <si>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</si>
  <si>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</si>
  <si>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</si>
  <si>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</si>
  <si>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</si>
  <si>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</si>
  <si>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</si>
  <si>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</si>
  <si>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</si>
  <si>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</si>
  <si>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</si>
  <si>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</si>
  <si>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</si>
  <si>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</si>
  <si>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</si>
  <si>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</si>
  <si>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</si>
  <si>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</si>
  <si>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</si>
  <si>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</si>
  <si>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</si>
  <si>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</si>
  <si>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</si>
  <si>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</si>
  <si>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</si>
  <si>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</si>
  <si>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</si>
  <si>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</si>
  <si>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</si>
  <si>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</si>
  <si>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</si>
  <si>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</si>
  <si>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</si>
  <si>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</si>
  <si>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</si>
  <si>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</si>
  <si>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</si>
  <si>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</si>
  <si>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</si>
  <si>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</si>
  <si>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</si>
  <si>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</si>
  <si>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</si>
  <si>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</si>
  <si>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</si>
  <si>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</si>
  <si>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</si>
  <si>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</si>
  <si>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</si>
  <si>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</si>
  <si>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</si>
  <si>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</si>
  <si>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</si>
  <si>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</si>
  <si>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</si>
  <si>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</si>
  <si>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</si>
  <si>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</si>
  <si>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</si>
  <si>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</si>
  <si>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</si>
  <si>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</si>
  <si>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</si>
  <si>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</si>
  <si>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</si>
  <si>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</si>
  <si>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</si>
  <si>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</si>
  <si>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</si>
  <si>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</si>
  <si>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</si>
  <si>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</si>
  <si>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</si>
  <si>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</si>
  <si>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</si>
  <si>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</si>
  <si>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</si>
  <si>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</si>
  <si>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</si>
  <si>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</si>
  <si>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</si>
  <si>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</si>
  <si>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</si>
  <si>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</si>
  <si>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</si>
  <si>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</si>
  <si>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</si>
  <si>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</si>
  <si>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</si>
  <si>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</si>
  <si>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</si>
  <si>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ЕТИК ФИНАНС АД</t>
  </si>
  <si>
    <t>2. ПОПУЛЯРНА КАСА 95 АД</t>
  </si>
  <si>
    <t>3. АТЛАС ЮНИОН ЕООД В ЛИКВИДАЦИЯ</t>
  </si>
  <si>
    <t>4. СЪЕДИНЕНИЕ МЕНИДЖМЪНТ АД В ЛИКВИДАЦИЯ</t>
  </si>
  <si>
    <t>5. ПРОФЕСИОНАЛЕН ЧАСТЕН ЕВРОПЕЙСКИ КОЛЕЖ ПО ИНОВАТИВНИ ТЕХНОЛОГИИ ПЛОВДИВ ЕООД</t>
  </si>
  <si>
    <t>6. ИТ Университет ЕООД</t>
  </si>
  <si>
    <t>7. ПРОФЕСИОНАЛЕН ЧАСТЕН ЕВРОПЕЙСКИ КОЛЕЖ ПО ИНОВАТИВНИ ТЕХНОЛОГИИ ЕООД</t>
  </si>
  <si>
    <t>8. Филипополис тур ООД</t>
  </si>
  <si>
    <t>9. Ер Ен Кей Соларити ООД</t>
  </si>
  <si>
    <t>10. ЧПГ по информатика и компютърни науки “АКАДЕМИК БЛАГОВЕСТ СЕНДОВ”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</si>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</sst>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/yyyy\ &quot;г.&quot;;@"/>
  </numFmts>
  <fonts count="3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1"/>
      <color indexed="8"/>
      <name val="Calibri"/>
      <charset val="134"/>
    </font>
    <font>
      <sz val="10"/>
      <name val="Arial"/>
      <charset val="20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sz val="12"/>
      <name val="Tahoma"/>
      <charset val="204"/>
    </font>
    <font>
      <b/>
      <sz val="12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  <font>
      <b/>
      <sz val="12"/>
      <color indexed="10"/>
      <name val="Tahoma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2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 applyFon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</cellStyleXfs>
  <cellXfs count="451">
    <xf numFmtId="0" fontId="0" fillId="0" borderId="0" xfId="0"/>
    <xf numFmtId="0" fontId="1" fillId="2" borderId="0" xfId="9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3" borderId="0" xfId="0" applyNumberFormat="1" applyFont="1" applyFill="1"/>
    <xf numFmtId="0" fontId="4" fillId="3" borderId="0" xfId="0" applyFont="1" applyFill="1"/>
    <xf numFmtId="164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9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9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9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9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9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3" applyFont="1"/>
    <xf numFmtId="0" fontId="1" fillId="0" borderId="0" xfId="3" applyFont="1"/>
    <xf numFmtId="49" fontId="1" fillId="0" borderId="0" xfId="3" applyNumberFormat="1" applyFont="1"/>
    <xf numFmtId="0" fontId="3" fillId="0" borderId="0" xfId="11" applyFont="1" applyAlignment="1" applyProtection="1">
      <alignment horizontal="centerContinuous" vertical="center"/>
      <protection hidden="1"/>
    </xf>
    <xf numFmtId="0" fontId="15" fillId="0" borderId="0" xfId="11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3" applyFont="1" applyAlignment="1">
      <alignment horizontal="centerContinuous"/>
    </xf>
    <xf numFmtId="0" fontId="15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>
      <alignment horizontal="centerContinuous" vertical="center" wrapText="1"/>
    </xf>
    <xf numFmtId="0" fontId="15" fillId="0" borderId="0" xfId="11" applyFont="1" applyAlignment="1">
      <alignment horizontal="centerContinuous" vertical="center" wrapText="1"/>
    </xf>
    <xf numFmtId="0" fontId="1" fillId="0" borderId="0" xfId="3" applyFont="1" applyAlignment="1">
      <alignment horizontal="centerContinuous" vertical="center"/>
    </xf>
    <xf numFmtId="0" fontId="1" fillId="0" borderId="0" xfId="11" applyFont="1" applyAlignment="1">
      <alignment horizontal="right" vertical="top"/>
    </xf>
    <xf numFmtId="0" fontId="1" fillId="0" borderId="0" xfId="11" applyFont="1" applyAlignment="1">
      <alignment vertical="top"/>
    </xf>
    <xf numFmtId="0" fontId="1" fillId="0" borderId="0" xfId="0" applyFont="1"/>
    <xf numFmtId="0" fontId="1" fillId="0" borderId="0" xfId="11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3" applyFont="1" applyAlignment="1">
      <alignment horizontal="center"/>
    </xf>
    <xf numFmtId="0" fontId="3" fillId="0" borderId="6" xfId="10" applyFont="1" applyBorder="1" applyAlignment="1">
      <alignment horizontal="center" vertical="center" wrapText="1"/>
    </xf>
    <xf numFmtId="49" fontId="3" fillId="0" borderId="6" xfId="10" applyNumberFormat="1" applyFont="1" applyBorder="1" applyAlignment="1">
      <alignment horizontal="center" vertical="center" wrapText="1"/>
    </xf>
    <xf numFmtId="0" fontId="1" fillId="0" borderId="6" xfId="10" applyFont="1" applyBorder="1" applyAlignment="1">
      <alignment horizontal="center" vertical="center" wrapText="1"/>
    </xf>
    <xf numFmtId="49" fontId="1" fillId="0" borderId="6" xfId="10" applyNumberFormat="1" applyFont="1" applyBorder="1" applyAlignment="1">
      <alignment horizontal="center" vertical="center" wrapText="1"/>
    </xf>
    <xf numFmtId="0" fontId="3" fillId="0" borderId="6" xfId="10" applyFont="1" applyBorder="1" applyAlignment="1">
      <alignment horizontal="left" vertical="center" wrapText="1"/>
    </xf>
    <xf numFmtId="49" fontId="3" fillId="0" borderId="6" xfId="10" applyNumberFormat="1" applyFont="1" applyBorder="1" applyAlignment="1">
      <alignment horizontal="left" vertical="center" wrapText="1"/>
    </xf>
    <xf numFmtId="3" fontId="3" fillId="0" borderId="6" xfId="10" applyNumberFormat="1" applyFont="1" applyBorder="1" applyAlignment="1">
      <alignment horizontal="right" vertical="center" wrapText="1"/>
    </xf>
    <xf numFmtId="0" fontId="3" fillId="0" borderId="6" xfId="10" applyFont="1" applyBorder="1" applyAlignment="1">
      <alignment horizontal="left" vertical="center"/>
    </xf>
    <xf numFmtId="0" fontId="1" fillId="11" borderId="6" xfId="10" applyFont="1" applyFill="1" applyBorder="1" applyAlignment="1" applyProtection="1">
      <alignment horizontal="left" vertical="center" wrapText="1"/>
      <protection locked="0"/>
    </xf>
    <xf numFmtId="49" fontId="1" fillId="11" borderId="6" xfId="10" applyNumberFormat="1" applyFont="1" applyFill="1" applyBorder="1" applyAlignment="1" applyProtection="1">
      <alignment horizontal="center" vertical="center" wrapText="1"/>
      <protection locked="0"/>
    </xf>
    <xf numFmtId="3" fontId="1" fillId="11" borderId="7" xfId="11" applyNumberFormat="1" applyFont="1" applyFill="1" applyBorder="1" applyAlignment="1" applyProtection="1">
      <alignment vertical="top"/>
      <protection locked="0"/>
    </xf>
    <xf numFmtId="3" fontId="1" fillId="0" borderId="6" xfId="10" applyNumberFormat="1" applyFont="1" applyBorder="1" applyAlignment="1">
      <alignment horizontal="right" vertical="center" wrapText="1"/>
    </xf>
    <xf numFmtId="0" fontId="1" fillId="12" borderId="6" xfId="10" applyFont="1" applyFill="1" applyBorder="1" applyAlignment="1" applyProtection="1">
      <alignment horizontal="left" vertical="center" wrapText="1"/>
      <protection locked="0"/>
    </xf>
    <xf numFmtId="49" fontId="1" fillId="12" borderId="6" xfId="1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10" applyFont="1" applyBorder="1" applyAlignment="1">
      <alignment horizontal="right" vertical="center" wrapText="1"/>
    </xf>
    <xf numFmtId="49" fontId="17" fillId="0" borderId="6" xfId="10" applyNumberFormat="1" applyFont="1" applyBorder="1" applyAlignment="1">
      <alignment horizontal="center" vertical="center" wrapText="1"/>
    </xf>
    <xf numFmtId="3" fontId="17" fillId="0" borderId="6" xfId="10" applyNumberFormat="1" applyFont="1" applyBorder="1" applyAlignment="1">
      <alignment horizontal="right" vertical="center" wrapText="1"/>
    </xf>
    <xf numFmtId="49" fontId="3" fillId="0" borderId="6" xfId="10" applyNumberFormat="1" applyFont="1" applyBorder="1" applyAlignment="1">
      <alignment horizontal="center" vertical="center"/>
    </xf>
    <xf numFmtId="3" fontId="3" fillId="0" borderId="6" xfId="10" applyNumberFormat="1" applyFont="1" applyBorder="1" applyAlignment="1">
      <alignment horizontal="right" vertical="center"/>
    </xf>
    <xf numFmtId="0" fontId="17" fillId="0" borderId="6" xfId="10" applyFont="1" applyBorder="1" applyAlignment="1">
      <alignment horizontal="left" vertical="center" wrapText="1"/>
    </xf>
    <xf numFmtId="49" fontId="17" fillId="0" borderId="6" xfId="10" applyNumberFormat="1" applyFont="1" applyBorder="1" applyAlignment="1">
      <alignment horizontal="center" vertical="center"/>
    </xf>
    <xf numFmtId="49" fontId="16" fillId="0" borderId="6" xfId="10" applyNumberFormat="1" applyFont="1" applyBorder="1" applyAlignment="1">
      <alignment horizontal="center" vertical="center"/>
    </xf>
    <xf numFmtId="0" fontId="3" fillId="0" borderId="0" xfId="10" applyFont="1" applyAlignment="1">
      <alignment horizontal="left" vertical="center" wrapText="1"/>
    </xf>
    <xf numFmtId="49" fontId="3" fillId="0" borderId="0" xfId="10" applyNumberFormat="1" applyFont="1" applyAlignment="1">
      <alignment horizontal="left" vertical="center" wrapText="1"/>
    </xf>
    <xf numFmtId="0" fontId="1" fillId="0" borderId="0" xfId="10" applyFont="1" applyAlignment="1">
      <alignment horizontal="left" vertical="center" wrapText="1"/>
    </xf>
    <xf numFmtId="0" fontId="1" fillId="0" borderId="0" xfId="11" applyFont="1" applyAlignment="1" applyProtection="1">
      <alignment horizontal="right" vertical="center" indent="2"/>
      <protection hidden="1"/>
    </xf>
    <xf numFmtId="165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horizontal="right" vertical="center" indent="2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1" applyFont="1" applyAlignment="1">
      <alignment horizontal="left" vertical="top" wrapText="1"/>
    </xf>
    <xf numFmtId="0" fontId="1" fillId="0" borderId="0" xfId="11" applyFont="1" applyAlignment="1">
      <alignment vertical="top" wrapText="1"/>
    </xf>
    <xf numFmtId="0" fontId="3" fillId="0" borderId="0" xfId="5" applyFont="1" applyAlignment="1">
      <alignment horizontal="center" vertical="center" wrapText="1"/>
    </xf>
    <xf numFmtId="0" fontId="1" fillId="0" borderId="0" xfId="5" applyFont="1" applyAlignment="1">
      <alignment wrapText="1"/>
    </xf>
    <xf numFmtId="49" fontId="1" fillId="0" borderId="0" xfId="5" applyNumberFormat="1" applyFont="1" applyAlignment="1">
      <alignment horizontal="center" wrapText="1"/>
    </xf>
    <xf numFmtId="0" fontId="1" fillId="0" borderId="0" xfId="5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5" applyFont="1" applyAlignment="1">
      <alignment horizontal="centerContinuous" vertical="center"/>
    </xf>
    <xf numFmtId="0" fontId="3" fillId="0" borderId="0" xfId="11" applyFont="1" applyAlignment="1">
      <alignment horizontal="centerContinuous" vertical="center"/>
    </xf>
    <xf numFmtId="0" fontId="1" fillId="0" borderId="0" xfId="5" applyFont="1" applyAlignment="1">
      <alignment horizontal="centerContinuous" vertical="center"/>
    </xf>
    <xf numFmtId="49" fontId="1" fillId="0" borderId="0" xfId="5" applyNumberFormat="1" applyFont="1" applyAlignment="1">
      <alignment horizontal="centerContinuous" wrapText="1"/>
    </xf>
    <xf numFmtId="0" fontId="1" fillId="0" borderId="0" xfId="5" applyFont="1" applyAlignment="1">
      <alignment horizontal="centerContinuous"/>
    </xf>
    <xf numFmtId="0" fontId="3" fillId="0" borderId="0" xfId="11" applyFont="1" applyAlignment="1">
      <alignment horizontal="left" vertical="justify" wrapText="1"/>
    </xf>
    <xf numFmtId="0" fontId="3" fillId="0" borderId="0" xfId="5" applyFont="1" applyAlignment="1">
      <alignment horizontal="left" vertical="justify" wrapText="1"/>
    </xf>
    <xf numFmtId="0" fontId="3" fillId="0" borderId="10" xfId="5" applyFont="1" applyBorder="1" applyAlignment="1">
      <alignment horizontal="centerContinuous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Continuous" vertical="center" wrapText="1"/>
    </xf>
    <xf numFmtId="0" fontId="3" fillId="0" borderId="15" xfId="5" applyFont="1" applyBorder="1" applyAlignment="1">
      <alignment horizontal="center" vertical="center" wrapText="1"/>
    </xf>
    <xf numFmtId="49" fontId="3" fillId="0" borderId="16" xfId="5" applyNumberFormat="1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49" fontId="3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0" fontId="3" fillId="0" borderId="18" xfId="5" applyFont="1" applyBorder="1" applyAlignment="1">
      <alignment vertical="center" wrapText="1"/>
    </xf>
    <xf numFmtId="49" fontId="3" fillId="0" borderId="6" xfId="5" applyNumberFormat="1" applyFont="1" applyBorder="1" applyAlignment="1">
      <alignment horizontal="center" vertical="center" wrapText="1"/>
    </xf>
    <xf numFmtId="3" fontId="3" fillId="0" borderId="6" xfId="5" applyNumberFormat="1" applyFont="1" applyBorder="1" applyAlignment="1">
      <alignment vertical="center"/>
    </xf>
    <xf numFmtId="3" fontId="3" fillId="11" borderId="6" xfId="11" applyNumberFormat="1" applyFont="1" applyFill="1" applyBorder="1" applyAlignment="1" applyProtection="1">
      <alignment vertical="center"/>
      <protection locked="0"/>
    </xf>
    <xf numFmtId="49" fontId="1" fillId="0" borderId="6" xfId="5" applyNumberFormat="1" applyFont="1" applyBorder="1" applyAlignment="1">
      <alignment horizontal="center" vertical="center" wrapText="1"/>
    </xf>
    <xf numFmtId="3" fontId="1" fillId="0" borderId="6" xfId="5" applyNumberFormat="1" applyFont="1" applyBorder="1" applyAlignment="1">
      <alignment vertical="center"/>
    </xf>
    <xf numFmtId="0" fontId="1" fillId="0" borderId="18" xfId="5" applyFont="1" applyBorder="1" applyAlignment="1">
      <alignment vertical="center" wrapText="1"/>
    </xf>
    <xf numFmtId="3" fontId="1" fillId="11" borderId="6" xfId="11" applyNumberFormat="1" applyFont="1" applyFill="1" applyBorder="1" applyAlignment="1" applyProtection="1">
      <alignment vertical="center"/>
      <protection locked="0"/>
    </xf>
    <xf numFmtId="3" fontId="3" fillId="13" borderId="6" xfId="5" applyNumberFormat="1" applyFont="1" applyFill="1" applyBorder="1" applyAlignment="1">
      <alignment vertical="center"/>
    </xf>
    <xf numFmtId="0" fontId="1" fillId="0" borderId="18" xfId="5" applyFont="1" applyBorder="1" applyAlignment="1">
      <alignment wrapText="1"/>
    </xf>
    <xf numFmtId="49" fontId="1" fillId="0" borderId="6" xfId="5" applyNumberFormat="1" applyFont="1" applyBorder="1" applyAlignment="1">
      <alignment horizontal="center" wrapText="1"/>
    </xf>
    <xf numFmtId="0" fontId="1" fillId="0" borderId="19" xfId="5" applyFont="1" applyBorder="1" applyAlignment="1">
      <alignment vertical="center" wrapText="1"/>
    </xf>
    <xf numFmtId="49" fontId="1" fillId="0" borderId="20" xfId="5" applyNumberFormat="1" applyFont="1" applyBorder="1" applyAlignment="1">
      <alignment horizontal="center" vertical="center" wrapText="1"/>
    </xf>
    <xf numFmtId="3" fontId="1" fillId="11" borderId="20" xfId="11" applyNumberFormat="1" applyFont="1" applyFill="1" applyBorder="1" applyAlignment="1" applyProtection="1">
      <alignment vertical="center"/>
      <protection locked="0"/>
    </xf>
    <xf numFmtId="0" fontId="3" fillId="0" borderId="21" xfId="5" applyFont="1" applyBorder="1" applyAlignment="1">
      <alignment vertical="center" wrapText="1"/>
    </xf>
    <xf numFmtId="49" fontId="3" fillId="0" borderId="22" xfId="5" applyNumberFormat="1" applyFont="1" applyBorder="1" applyAlignment="1">
      <alignment horizontal="center" vertical="center" wrapText="1"/>
    </xf>
    <xf numFmtId="3" fontId="3" fillId="0" borderId="22" xfId="5" applyNumberFormat="1" applyFont="1" applyBorder="1" applyAlignment="1">
      <alignment vertical="center"/>
    </xf>
    <xf numFmtId="0" fontId="3" fillId="0" borderId="0" xfId="5" applyFont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3" fontId="1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vertical="justify" wrapText="1"/>
    </xf>
    <xf numFmtId="0" fontId="1" fillId="0" borderId="0" xfId="11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11" applyFont="1" applyAlignment="1">
      <alignment horizontal="right" vertical="center"/>
    </xf>
    <xf numFmtId="0" fontId="1" fillId="0" borderId="0" xfId="11" applyFont="1" applyAlignment="1">
      <alignment horizontal="left" vertical="justify"/>
    </xf>
    <xf numFmtId="0" fontId="3" fillId="13" borderId="23" xfId="5" applyFont="1" applyFill="1" applyBorder="1" applyAlignment="1">
      <alignment horizontal="centerContinuous" vertical="center" wrapText="1"/>
    </xf>
    <xf numFmtId="0" fontId="3" fillId="0" borderId="0" xfId="5" applyFont="1" applyAlignment="1">
      <alignment horizontal="centerContinuous" vertical="center" wrapText="1"/>
    </xf>
    <xf numFmtId="0" fontId="3" fillId="13" borderId="24" xfId="5" applyFont="1" applyFill="1" applyBorder="1" applyAlignment="1">
      <alignment horizontal="center" vertical="center" wrapText="1"/>
    </xf>
    <xf numFmtId="0" fontId="3" fillId="13" borderId="25" xfId="5" applyFont="1" applyFill="1" applyBorder="1" applyAlignment="1">
      <alignment horizontal="centerContinuous" vertical="center" wrapText="1"/>
    </xf>
    <xf numFmtId="0" fontId="3" fillId="0" borderId="26" xfId="5" applyFont="1" applyBorder="1" applyAlignment="1">
      <alignment horizontal="center" vertical="center" wrapText="1"/>
    </xf>
    <xf numFmtId="49" fontId="1" fillId="13" borderId="10" xfId="5" applyNumberFormat="1" applyFont="1" applyFill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center" vertical="center" wrapText="1"/>
    </xf>
    <xf numFmtId="3" fontId="3" fillId="0" borderId="28" xfId="5" applyNumberFormat="1" applyFont="1" applyBorder="1" applyAlignment="1">
      <alignment vertical="center"/>
    </xf>
    <xf numFmtId="3" fontId="1" fillId="0" borderId="0" xfId="5" applyNumberFormat="1" applyFont="1"/>
    <xf numFmtId="3" fontId="1" fillId="0" borderId="28" xfId="5" applyNumberFormat="1" applyFont="1" applyBorder="1" applyAlignment="1">
      <alignment vertical="center"/>
    </xf>
    <xf numFmtId="3" fontId="1" fillId="11" borderId="28" xfId="11" applyNumberFormat="1" applyFont="1" applyFill="1" applyBorder="1" applyAlignment="1" applyProtection="1">
      <alignment vertical="center"/>
      <protection locked="0"/>
    </xf>
    <xf numFmtId="3" fontId="3" fillId="11" borderId="28" xfId="11" applyNumberFormat="1" applyFont="1" applyFill="1" applyBorder="1" applyAlignment="1" applyProtection="1">
      <alignment vertical="center"/>
      <protection locked="0"/>
    </xf>
    <xf numFmtId="3" fontId="3" fillId="0" borderId="20" xfId="5" applyNumberFormat="1" applyFont="1" applyBorder="1" applyAlignment="1">
      <alignment vertical="center"/>
    </xf>
    <xf numFmtId="3" fontId="1" fillId="11" borderId="29" xfId="11" applyNumberFormat="1" applyFont="1" applyFill="1" applyBorder="1" applyAlignment="1" applyProtection="1">
      <alignment vertical="center"/>
      <protection locked="0"/>
    </xf>
    <xf numFmtId="3" fontId="3" fillId="0" borderId="30" xfId="5" applyNumberFormat="1" applyFont="1" applyBorder="1" applyAlignment="1">
      <alignment vertical="center"/>
    </xf>
    <xf numFmtId="0" fontId="1" fillId="0" borderId="0" xfId="13" applyFont="1"/>
    <xf numFmtId="0" fontId="1" fillId="0" borderId="0" xfId="12" applyFont="1" applyAlignment="1">
      <alignment wrapText="1"/>
    </xf>
    <xf numFmtId="0" fontId="1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2" applyFont="1" applyAlignment="1">
      <alignment horizontal="centerContinuous" wrapText="1"/>
    </xf>
    <xf numFmtId="0" fontId="1" fillId="0" borderId="0" xfId="11" applyFont="1" applyAlignment="1">
      <alignment horizontal="centerContinuous" vertical="center"/>
    </xf>
    <xf numFmtId="165" fontId="1" fillId="0" borderId="0" xfId="11" applyNumberFormat="1" applyFont="1" applyAlignment="1">
      <alignment horizontal="left" vertical="center" wrapText="1"/>
    </xf>
    <xf numFmtId="0" fontId="1" fillId="0" borderId="0" xfId="12" applyFont="1" applyAlignment="1">
      <alignment horizontal="centerContinuous"/>
    </xf>
    <xf numFmtId="0" fontId="3" fillId="0" borderId="0" xfId="11" applyFont="1" applyAlignment="1">
      <alignment vertical="top" wrapText="1"/>
    </xf>
    <xf numFmtId="0" fontId="1" fillId="0" borderId="0" xfId="12" applyFont="1" applyAlignment="1">
      <alignment horizontal="right" vertical="center" wrapText="1"/>
    </xf>
    <xf numFmtId="0" fontId="3" fillId="0" borderId="17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14" fontId="3" fillId="0" borderId="10" xfId="12" applyNumberFormat="1" applyFont="1" applyBorder="1" applyAlignment="1">
      <alignment horizontal="center" vertical="center" wrapText="1"/>
    </xf>
    <xf numFmtId="14" fontId="3" fillId="0" borderId="27" xfId="12" applyNumberFormat="1" applyFont="1" applyBorder="1" applyAlignment="1">
      <alignment horizontal="center" vertical="center" wrapText="1"/>
    </xf>
    <xf numFmtId="0" fontId="1" fillId="0" borderId="0" xfId="12" applyFont="1" applyAlignment="1">
      <alignment horizontal="center" wrapText="1"/>
    </xf>
    <xf numFmtId="0" fontId="3" fillId="0" borderId="19" xfId="12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49" fontId="3" fillId="0" borderId="20" xfId="12" applyNumberFormat="1" applyFont="1" applyBorder="1" applyAlignment="1">
      <alignment horizontal="center" vertical="center" wrapText="1"/>
    </xf>
    <xf numFmtId="49" fontId="3" fillId="0" borderId="29" xfId="12" applyNumberFormat="1" applyFont="1" applyBorder="1" applyAlignment="1">
      <alignment horizontal="center" vertical="center" wrapText="1"/>
    </xf>
    <xf numFmtId="0" fontId="17" fillId="0" borderId="17" xfId="12" applyFont="1" applyBorder="1" applyAlignment="1">
      <alignment wrapText="1"/>
    </xf>
    <xf numFmtId="49" fontId="17" fillId="0" borderId="10" xfId="12" applyNumberFormat="1" applyFont="1" applyBorder="1" applyAlignment="1">
      <alignment wrapText="1"/>
    </xf>
    <xf numFmtId="3" fontId="1" fillId="0" borderId="10" xfId="12" applyNumberFormat="1" applyFont="1" applyBorder="1" applyAlignment="1">
      <alignment wrapText="1"/>
    </xf>
    <xf numFmtId="3" fontId="1" fillId="0" borderId="27" xfId="12" applyNumberFormat="1" applyFont="1" applyBorder="1" applyAlignment="1">
      <alignment wrapText="1"/>
    </xf>
    <xf numFmtId="0" fontId="1" fillId="0" borderId="18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3" fontId="1" fillId="11" borderId="6" xfId="11" applyNumberFormat="1" applyFont="1" applyFill="1" applyBorder="1" applyAlignment="1" applyProtection="1">
      <alignment vertical="top"/>
      <protection locked="0"/>
    </xf>
    <xf numFmtId="1" fontId="1" fillId="0" borderId="0" xfId="12" applyNumberFormat="1" applyFont="1" applyAlignment="1">
      <alignment wrapText="1"/>
    </xf>
    <xf numFmtId="0" fontId="3" fillId="0" borderId="15" xfId="12" applyFont="1" applyBorder="1" applyAlignment="1">
      <alignment horizontal="right" wrapText="1"/>
    </xf>
    <xf numFmtId="49" fontId="3" fillId="0" borderId="16" xfId="12" applyNumberFormat="1" applyFont="1" applyBorder="1" applyAlignment="1">
      <alignment horizontal="center" wrapText="1"/>
    </xf>
    <xf numFmtId="3" fontId="3" fillId="0" borderId="16" xfId="12" applyNumberFormat="1" applyFont="1" applyBorder="1" applyAlignment="1">
      <alignment wrapText="1"/>
    </xf>
    <xf numFmtId="3" fontId="3" fillId="0" borderId="26" xfId="12" applyNumberFormat="1" applyFont="1" applyBorder="1" applyAlignment="1">
      <alignment wrapText="1"/>
    </xf>
    <xf numFmtId="49" fontId="17" fillId="0" borderId="10" xfId="12" applyNumberFormat="1" applyFont="1" applyBorder="1" applyAlignment="1">
      <alignment horizontal="center" wrapText="1"/>
    </xf>
    <xf numFmtId="0" fontId="17" fillId="0" borderId="13" xfId="12" applyFont="1" applyBorder="1" applyAlignment="1">
      <alignment wrapText="1"/>
    </xf>
    <xf numFmtId="49" fontId="17" fillId="0" borderId="14" xfId="12" applyNumberFormat="1" applyFont="1" applyBorder="1" applyAlignment="1">
      <alignment horizontal="center" wrapText="1"/>
    </xf>
    <xf numFmtId="3" fontId="1" fillId="0" borderId="14" xfId="12" applyNumberFormat="1" applyFont="1" applyBorder="1" applyAlignment="1">
      <alignment wrapText="1"/>
    </xf>
    <xf numFmtId="3" fontId="1" fillId="0" borderId="25" xfId="12" applyNumberFormat="1" applyFont="1" applyBorder="1" applyAlignment="1">
      <alignment wrapText="1"/>
    </xf>
    <xf numFmtId="0" fontId="3" fillId="0" borderId="19" xfId="12" applyFont="1" applyBorder="1" applyAlignment="1">
      <alignment horizontal="right" wrapText="1"/>
    </xf>
    <xf numFmtId="49" fontId="3" fillId="0" borderId="20" xfId="12" applyNumberFormat="1" applyFont="1" applyBorder="1" applyAlignment="1">
      <alignment horizontal="center" wrapText="1"/>
    </xf>
    <xf numFmtId="3" fontId="3" fillId="0" borderId="20" xfId="12" applyNumberFormat="1" applyFont="1" applyBorder="1" applyAlignment="1">
      <alignment wrapText="1"/>
    </xf>
    <xf numFmtId="3" fontId="3" fillId="0" borderId="29" xfId="12" applyNumberFormat="1" applyFont="1" applyBorder="1" applyAlignment="1">
      <alignment wrapText="1"/>
    </xf>
    <xf numFmtId="0" fontId="3" fillId="0" borderId="21" xfId="12" applyFont="1" applyBorder="1" applyAlignment="1">
      <alignment wrapText="1"/>
    </xf>
    <xf numFmtId="49" fontId="3" fillId="0" borderId="22" xfId="12" applyNumberFormat="1" applyFont="1" applyBorder="1" applyAlignment="1">
      <alignment horizontal="center" wrapText="1"/>
    </xf>
    <xf numFmtId="3" fontId="3" fillId="0" borderId="22" xfId="12" applyNumberFormat="1" applyFont="1" applyBorder="1" applyAlignment="1">
      <alignment wrapText="1"/>
    </xf>
    <xf numFmtId="3" fontId="3" fillId="0" borderId="30" xfId="12" applyNumberFormat="1" applyFont="1" applyBorder="1" applyAlignment="1">
      <alignment wrapText="1"/>
    </xf>
    <xf numFmtId="0" fontId="17" fillId="0" borderId="11" xfId="12" applyFont="1" applyBorder="1" applyAlignment="1">
      <alignment wrapText="1"/>
    </xf>
    <xf numFmtId="49" fontId="17" fillId="0" borderId="12" xfId="12" applyNumberFormat="1" applyFont="1" applyBorder="1" applyAlignment="1">
      <alignment horizontal="center" wrapText="1"/>
    </xf>
    <xf numFmtId="3" fontId="17" fillId="11" borderId="12" xfId="11" applyNumberFormat="1" applyFont="1" applyFill="1" applyBorder="1" applyAlignment="1" applyProtection="1">
      <alignment vertical="top"/>
      <protection locked="0"/>
    </xf>
    <xf numFmtId="3" fontId="17" fillId="11" borderId="24" xfId="11" applyNumberFormat="1" applyFont="1" applyFill="1" applyBorder="1" applyAlignment="1" applyProtection="1">
      <alignment vertical="top"/>
      <protection locked="0"/>
    </xf>
    <xf numFmtId="0" fontId="17" fillId="0" borderId="21" xfId="12" applyFont="1" applyBorder="1" applyAlignment="1">
      <alignment wrapText="1"/>
    </xf>
    <xf numFmtId="49" fontId="17" fillId="0" borderId="22" xfId="12" applyNumberFormat="1" applyFont="1" applyBorder="1" applyAlignment="1">
      <alignment horizontal="center" wrapText="1"/>
    </xf>
    <xf numFmtId="3" fontId="17" fillId="0" borderId="22" xfId="12" applyNumberFormat="1" applyFont="1" applyBorder="1" applyAlignment="1">
      <alignment wrapText="1"/>
    </xf>
    <xf numFmtId="3" fontId="17" fillId="0" borderId="30" xfId="12" applyNumberFormat="1" applyFont="1" applyBorder="1" applyAlignment="1">
      <alignment wrapText="1"/>
    </xf>
    <xf numFmtId="0" fontId="1" fillId="0" borderId="13" xfId="12" applyFont="1" applyBorder="1" applyAlignment="1">
      <alignment wrapText="1"/>
    </xf>
    <xf numFmtId="49" fontId="16" fillId="0" borderId="14" xfId="12" applyNumberFormat="1" applyFont="1" applyBorder="1" applyAlignment="1">
      <alignment horizontal="center" wrapText="1"/>
    </xf>
    <xf numFmtId="3" fontId="1" fillId="11" borderId="14" xfId="11" applyNumberFormat="1" applyFont="1" applyFill="1" applyBorder="1" applyAlignment="1" applyProtection="1">
      <alignment vertical="top"/>
      <protection locked="0"/>
    </xf>
    <xf numFmtId="0" fontId="1" fillId="0" borderId="15" xfId="12" applyFont="1" applyBorder="1" applyAlignment="1">
      <alignment wrapText="1"/>
    </xf>
    <xf numFmtId="49" fontId="16" fillId="0" borderId="16" xfId="12" applyNumberFormat="1" applyFont="1" applyBorder="1" applyAlignment="1">
      <alignment horizontal="center" wrapText="1"/>
    </xf>
    <xf numFmtId="3" fontId="1" fillId="11" borderId="16" xfId="11" applyNumberFormat="1" applyFont="1" applyFill="1" applyBorder="1" applyAlignment="1" applyProtection="1">
      <alignment vertical="top"/>
      <protection locked="0"/>
    </xf>
    <xf numFmtId="3" fontId="1" fillId="11" borderId="26" xfId="11" applyNumberFormat="1" applyFont="1" applyFill="1" applyBorder="1" applyAlignment="1" applyProtection="1">
      <alignment vertical="top"/>
      <protection locked="0"/>
    </xf>
    <xf numFmtId="49" fontId="1" fillId="0" borderId="0" xfId="12" applyNumberFormat="1" applyFont="1" applyAlignment="1">
      <alignment wrapText="1"/>
    </xf>
    <xf numFmtId="0" fontId="18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165" fontId="1" fillId="0" borderId="0" xfId="11" applyNumberFormat="1" applyFont="1" applyAlignment="1">
      <alignment vertical="center"/>
    </xf>
    <xf numFmtId="1" fontId="1" fillId="0" borderId="0" xfId="11" applyNumberFormat="1" applyFont="1" applyAlignment="1">
      <alignment vertical="top"/>
    </xf>
    <xf numFmtId="0" fontId="1" fillId="0" borderId="0" xfId="13" applyFont="1" applyAlignment="1">
      <alignment wrapText="1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vertical="center"/>
    </xf>
    <xf numFmtId="165" fontId="1" fillId="0" borderId="0" xfId="11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3" applyFont="1" applyAlignment="1">
      <alignment horizontal="centerContinuous"/>
    </xf>
    <xf numFmtId="0" fontId="3" fillId="0" borderId="0" xfId="13" applyFont="1" applyAlignment="1">
      <alignment horizontal="center" vertical="center" wrapText="1"/>
    </xf>
    <xf numFmtId="0" fontId="3" fillId="0" borderId="17" xfId="13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27" xfId="13" applyFont="1" applyBorder="1" applyAlignment="1">
      <alignment horizontal="center" vertical="center" wrapText="1"/>
    </xf>
    <xf numFmtId="0" fontId="3" fillId="0" borderId="19" xfId="13" applyFont="1" applyBorder="1" applyAlignment="1">
      <alignment horizontal="center" vertical="center" wrapText="1"/>
    </xf>
    <xf numFmtId="0" fontId="3" fillId="0" borderId="20" xfId="13" applyFont="1" applyBorder="1" applyAlignment="1">
      <alignment horizontal="center" vertical="center" wrapText="1"/>
    </xf>
    <xf numFmtId="0" fontId="3" fillId="0" borderId="29" xfId="13" applyFont="1" applyBorder="1" applyAlignment="1">
      <alignment horizontal="center" vertical="center" wrapText="1"/>
    </xf>
    <xf numFmtId="0" fontId="3" fillId="0" borderId="17" xfId="13" applyFont="1" applyBorder="1" applyAlignment="1">
      <alignment vertical="center" wrapText="1"/>
    </xf>
    <xf numFmtId="0" fontId="3" fillId="0" borderId="10" xfId="13" applyFont="1" applyBorder="1" applyAlignment="1">
      <alignment vertical="center" wrapText="1"/>
    </xf>
    <xf numFmtId="3" fontId="3" fillId="0" borderId="10" xfId="13" applyNumberFormat="1" applyFont="1" applyBorder="1" applyAlignment="1">
      <alignment vertical="center"/>
    </xf>
    <xf numFmtId="3" fontId="3" fillId="0" borderId="27" xfId="13" applyNumberFormat="1" applyFont="1" applyBorder="1" applyAlignment="1">
      <alignment vertical="center"/>
    </xf>
    <xf numFmtId="0" fontId="1" fillId="0" borderId="10" xfId="13" applyFont="1" applyBorder="1" applyAlignment="1">
      <alignment vertical="center" wrapText="1"/>
    </xf>
    <xf numFmtId="3" fontId="1" fillId="0" borderId="10" xfId="13" applyNumberFormat="1" applyFont="1" applyBorder="1" applyAlignment="1">
      <alignment vertical="center"/>
    </xf>
    <xf numFmtId="3" fontId="1" fillId="0" borderId="27" xfId="13" applyNumberFormat="1" applyFont="1" applyBorder="1" applyAlignment="1">
      <alignment vertical="center"/>
    </xf>
    <xf numFmtId="0" fontId="17" fillId="0" borderId="18" xfId="13" applyFont="1" applyBorder="1" applyAlignment="1">
      <alignment vertical="center" wrapText="1"/>
    </xf>
    <xf numFmtId="0" fontId="17" fillId="0" borderId="6" xfId="13" applyFont="1" applyBorder="1" applyAlignment="1">
      <alignment vertical="center" wrapText="1"/>
    </xf>
    <xf numFmtId="3" fontId="1" fillId="0" borderId="6" xfId="13" applyNumberFormat="1" applyFont="1" applyBorder="1" applyAlignment="1">
      <alignment vertical="center"/>
    </xf>
    <xf numFmtId="3" fontId="1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vertical="center" wrapText="1"/>
    </xf>
    <xf numFmtId="0" fontId="1" fillId="0" borderId="18" xfId="13" applyFont="1" applyBorder="1" applyAlignment="1">
      <alignment vertical="center" wrapText="1"/>
    </xf>
    <xf numFmtId="3" fontId="1" fillId="0" borderId="6" xfId="13" applyNumberFormat="1" applyFont="1" applyBorder="1" applyAlignment="1">
      <alignment horizontal="center" vertical="center"/>
    </xf>
    <xf numFmtId="49" fontId="1" fillId="0" borderId="6" xfId="13" applyNumberFormat="1" applyFont="1" applyBorder="1" applyAlignment="1">
      <alignment horizontal="center" vertical="center" wrapText="1"/>
    </xf>
    <xf numFmtId="0" fontId="17" fillId="0" borderId="18" xfId="13" applyFont="1" applyBorder="1" applyAlignment="1">
      <alignment horizontal="right" vertical="center" wrapText="1"/>
    </xf>
    <xf numFmtId="49" fontId="17" fillId="0" borderId="6" xfId="13" applyNumberFormat="1" applyFont="1" applyBorder="1" applyAlignment="1">
      <alignment horizontal="center" vertical="center" wrapText="1"/>
    </xf>
    <xf numFmtId="3" fontId="17" fillId="0" borderId="6" xfId="13" applyNumberFormat="1" applyFont="1" applyBorder="1" applyAlignment="1">
      <alignment vertical="center"/>
    </xf>
    <xf numFmtId="3" fontId="17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horizontal="center" vertical="center" wrapText="1"/>
    </xf>
    <xf numFmtId="0" fontId="17" fillId="0" borderId="6" xfId="13" applyFont="1" applyBorder="1" applyAlignment="1">
      <alignment horizontal="center" vertical="center" wrapText="1"/>
    </xf>
    <xf numFmtId="3" fontId="17" fillId="11" borderId="6" xfId="11" applyNumberFormat="1" applyFont="1" applyFill="1" applyBorder="1" applyAlignment="1" applyProtection="1">
      <alignment vertical="center"/>
      <protection locked="0"/>
    </xf>
    <xf numFmtId="3" fontId="17" fillId="11" borderId="28" xfId="11" applyNumberFormat="1" applyFont="1" applyFill="1" applyBorder="1" applyAlignment="1" applyProtection="1">
      <alignment vertical="center"/>
      <protection locked="0"/>
    </xf>
    <xf numFmtId="0" fontId="1" fillId="0" borderId="18" xfId="13" applyFont="1" applyBorder="1" applyAlignment="1">
      <alignment horizontal="left" vertical="center" wrapText="1"/>
    </xf>
    <xf numFmtId="3" fontId="17" fillId="0" borderId="6" xfId="13" applyNumberFormat="1" applyFont="1" applyBorder="1" applyAlignment="1">
      <alignment horizontal="center" vertical="center"/>
    </xf>
    <xf numFmtId="0" fontId="17" fillId="0" borderId="19" xfId="13" applyFont="1" applyBorder="1" applyAlignment="1">
      <alignment horizontal="right" vertical="center" wrapText="1"/>
    </xf>
    <xf numFmtId="0" fontId="17" fillId="0" borderId="20" xfId="13" applyFont="1" applyBorder="1" applyAlignment="1">
      <alignment horizontal="center" vertical="center" wrapText="1"/>
    </xf>
    <xf numFmtId="3" fontId="3" fillId="0" borderId="20" xfId="13" applyNumberFormat="1" applyFont="1" applyBorder="1" applyAlignment="1">
      <alignment vertical="center"/>
    </xf>
    <xf numFmtId="3" fontId="3" fillId="0" borderId="29" xfId="13" applyNumberFormat="1" applyFont="1" applyBorder="1" applyAlignment="1">
      <alignment vertical="center"/>
    </xf>
    <xf numFmtId="0" fontId="1" fillId="0" borderId="19" xfId="13" applyFont="1" applyBorder="1" applyAlignment="1">
      <alignment vertical="center" wrapText="1"/>
    </xf>
    <xf numFmtId="0" fontId="1" fillId="0" borderId="20" xfId="13" applyFont="1" applyBorder="1" applyAlignment="1">
      <alignment vertical="center" wrapText="1"/>
    </xf>
    <xf numFmtId="3" fontId="1" fillId="0" borderId="20" xfId="13" applyNumberFormat="1" applyFont="1" applyBorder="1" applyAlignment="1">
      <alignment vertical="center"/>
    </xf>
    <xf numFmtId="3" fontId="1" fillId="0" borderId="29" xfId="13" applyNumberFormat="1" applyFont="1" applyBorder="1" applyAlignment="1">
      <alignment vertical="center"/>
    </xf>
    <xf numFmtId="0" fontId="17" fillId="0" borderId="10" xfId="13" applyFont="1" applyBorder="1" applyAlignment="1">
      <alignment horizontal="center" vertical="center" wrapText="1"/>
    </xf>
    <xf numFmtId="0" fontId="3" fillId="0" borderId="18" xfId="13" applyFont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3" fontId="3" fillId="0" borderId="6" xfId="13" applyNumberFormat="1" applyFont="1" applyBorder="1" applyAlignment="1">
      <alignment vertical="center"/>
    </xf>
    <xf numFmtId="3" fontId="3" fillId="0" borderId="28" xfId="13" applyNumberFormat="1" applyFont="1" applyBorder="1" applyAlignment="1">
      <alignment vertical="center"/>
    </xf>
    <xf numFmtId="0" fontId="17" fillId="0" borderId="18" xfId="13" applyFont="1" applyBorder="1" applyAlignment="1">
      <alignment horizontal="left" vertical="center" wrapText="1"/>
    </xf>
    <xf numFmtId="0" fontId="3" fillId="0" borderId="19" xfId="13" applyFont="1" applyBorder="1" applyAlignment="1">
      <alignment horizontal="left" vertical="center" wrapText="1"/>
    </xf>
    <xf numFmtId="3" fontId="17" fillId="0" borderId="20" xfId="13" applyNumberFormat="1" applyFont="1" applyBorder="1" applyAlignment="1">
      <alignment vertical="center"/>
    </xf>
    <xf numFmtId="3" fontId="17" fillId="0" borderId="29" xfId="13" applyNumberFormat="1" applyFont="1" applyBorder="1" applyAlignment="1">
      <alignment vertical="center"/>
    </xf>
    <xf numFmtId="0" fontId="3" fillId="0" borderId="19" xfId="13" applyFont="1" applyBorder="1" applyAlignment="1">
      <alignment vertical="center" wrapText="1"/>
    </xf>
    <xf numFmtId="0" fontId="3" fillId="0" borderId="17" xfId="13" applyFont="1" applyBorder="1" applyAlignment="1">
      <alignment horizontal="left" vertical="center" wrapText="1"/>
    </xf>
    <xf numFmtId="0" fontId="20" fillId="0" borderId="18" xfId="13" applyFont="1" applyBorder="1" applyAlignment="1">
      <alignment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4" fillId="0" borderId="18" xfId="13" applyFont="1" applyBorder="1" applyAlignment="1">
      <alignment vertical="center" wrapText="1"/>
    </xf>
    <xf numFmtId="49" fontId="3" fillId="0" borderId="20" xfId="13" applyNumberFormat="1" applyFont="1" applyBorder="1" applyAlignment="1">
      <alignment horizontal="center" vertical="center" wrapText="1"/>
    </xf>
    <xf numFmtId="0" fontId="3" fillId="0" borderId="21" xfId="13" applyFont="1" applyBorder="1" applyAlignment="1">
      <alignment horizontal="left" vertical="center" wrapText="1"/>
    </xf>
    <xf numFmtId="0" fontId="3" fillId="0" borderId="22" xfId="13" applyFont="1" applyBorder="1" applyAlignment="1">
      <alignment horizontal="center" vertical="center" wrapText="1"/>
    </xf>
    <xf numFmtId="3" fontId="3" fillId="0" borderId="22" xfId="13" applyNumberFormat="1" applyFont="1" applyBorder="1" applyAlignment="1">
      <alignment vertical="center"/>
    </xf>
    <xf numFmtId="3" fontId="3" fillId="0" borderId="30" xfId="13" applyNumberFormat="1" applyFont="1" applyBorder="1" applyAlignment="1">
      <alignment vertical="center"/>
    </xf>
    <xf numFmtId="49" fontId="3" fillId="0" borderId="22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wrapText="1"/>
    </xf>
    <xf numFmtId="1" fontId="1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" fillId="0" borderId="0" xfId="11" applyFont="1" applyAlignment="1">
      <alignment horizontal="center" vertical="center" wrapText="1"/>
    </xf>
    <xf numFmtId="0" fontId="3" fillId="0" borderId="0" xfId="11" applyFont="1" applyAlignment="1" applyProtection="1">
      <alignment horizontal="center" vertical="center"/>
      <protection hidden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2" applyFont="1" applyAlignment="1">
      <alignment horizontal="center" vertical="center" wrapText="1"/>
    </xf>
    <xf numFmtId="0" fontId="3" fillId="0" borderId="17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top" wrapText="1"/>
    </xf>
    <xf numFmtId="14" fontId="3" fillId="0" borderId="10" xfId="11" applyNumberFormat="1" applyFont="1" applyBorder="1" applyAlignment="1">
      <alignment horizontal="center" vertical="center" wrapText="1"/>
    </xf>
    <xf numFmtId="14" fontId="3" fillId="0" borderId="27" xfId="11" applyNumberFormat="1" applyFont="1" applyBorder="1" applyAlignment="1">
      <alignment horizontal="center" vertical="center" wrapText="1"/>
    </xf>
    <xf numFmtId="49" fontId="3" fillId="0" borderId="17" xfId="11" applyNumberFormat="1" applyFont="1" applyBorder="1" applyAlignment="1">
      <alignment horizontal="center" vertical="center" wrapText="1"/>
    </xf>
    <xf numFmtId="0" fontId="3" fillId="0" borderId="19" xfId="11" applyFont="1" applyBorder="1" applyAlignment="1">
      <alignment horizontal="center" vertical="center" wrapText="1"/>
    </xf>
    <xf numFmtId="0" fontId="3" fillId="0" borderId="20" xfId="11" applyFont="1" applyBorder="1" applyAlignment="1">
      <alignment horizontal="center" vertical="top" wrapText="1"/>
    </xf>
    <xf numFmtId="0" fontId="3" fillId="0" borderId="29" xfId="11" applyFont="1" applyBorder="1" applyAlignment="1">
      <alignment horizontal="center" vertical="top" wrapText="1"/>
    </xf>
    <xf numFmtId="49" fontId="3" fillId="0" borderId="19" xfId="11" applyNumberFormat="1" applyFont="1" applyBorder="1" applyAlignment="1">
      <alignment horizontal="center" vertical="center" wrapText="1"/>
    </xf>
    <xf numFmtId="0" fontId="4" fillId="14" borderId="17" xfId="11" applyFont="1" applyFill="1" applyBorder="1" applyAlignment="1">
      <alignment horizontal="left" vertical="top" wrapText="1"/>
    </xf>
    <xf numFmtId="49" fontId="3" fillId="0" borderId="10" xfId="11" applyNumberFormat="1" applyFont="1" applyBorder="1" applyAlignment="1">
      <alignment horizontal="right" vertical="top" wrapText="1"/>
    </xf>
    <xf numFmtId="3" fontId="1" fillId="0" borderId="10" xfId="11" applyNumberFormat="1" applyFont="1" applyBorder="1" applyAlignment="1">
      <alignment vertical="top" wrapText="1"/>
    </xf>
    <xf numFmtId="3" fontId="1" fillId="0" borderId="27" xfId="11" applyNumberFormat="1" applyFont="1" applyBorder="1" applyAlignment="1">
      <alignment vertical="top" wrapText="1"/>
    </xf>
    <xf numFmtId="49" fontId="3" fillId="13" borderId="10" xfId="11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7" xfId="6" applyNumberFormat="1" applyFont="1" applyFill="1" applyBorder="1" applyAlignment="1">
      <alignment vertical="top" wrapText="1"/>
    </xf>
    <xf numFmtId="0" fontId="4" fillId="14" borderId="18" xfId="11" applyFont="1" applyFill="1" applyBorder="1" applyAlignment="1">
      <alignment vertical="top" wrapText="1"/>
    </xf>
    <xf numFmtId="0" fontId="1" fillId="0" borderId="6" xfId="11" applyFont="1" applyBorder="1" applyAlignment="1">
      <alignment horizontal="right" vertical="top" wrapText="1"/>
    </xf>
    <xf numFmtId="3" fontId="1" fillId="0" borderId="6" xfId="11" applyNumberFormat="1" applyFont="1" applyBorder="1" applyAlignment="1">
      <alignment vertical="top" wrapText="1"/>
    </xf>
    <xf numFmtId="3" fontId="1" fillId="0" borderId="28" xfId="11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8" xfId="6" applyNumberFormat="1" applyFont="1" applyFill="1" applyBorder="1" applyAlignment="1">
      <alignment vertical="top" wrapText="1"/>
    </xf>
    <xf numFmtId="0" fontId="2" fillId="14" borderId="18" xfId="11" applyFont="1" applyFill="1" applyBorder="1" applyAlignment="1">
      <alignment vertical="top" wrapText="1"/>
    </xf>
    <xf numFmtId="49" fontId="1" fillId="0" borderId="6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top" wrapText="1"/>
    </xf>
    <xf numFmtId="0" fontId="2" fillId="14" borderId="18" xfId="11" applyFont="1" applyFill="1" applyBorder="1" applyAlignment="1">
      <alignment vertical="top"/>
    </xf>
    <xf numFmtId="0" fontId="21" fillId="14" borderId="18" xfId="11" applyFont="1" applyFill="1" applyBorder="1" applyAlignment="1">
      <alignment horizontal="center" vertical="center"/>
    </xf>
    <xf numFmtId="1" fontId="17" fillId="0" borderId="6" xfId="11" applyNumberFormat="1" applyFont="1" applyBorder="1" applyAlignment="1">
      <alignment horizontal="right" vertical="center" wrapText="1"/>
    </xf>
    <xf numFmtId="3" fontId="17" fillId="0" borderId="6" xfId="11" applyNumberFormat="1" applyFont="1" applyBorder="1" applyAlignment="1">
      <alignment vertical="center" wrapText="1"/>
    </xf>
    <xf numFmtId="3" fontId="17" fillId="0" borderId="28" xfId="11" applyNumberFormat="1" applyFont="1" applyBorder="1" applyAlignment="1">
      <alignment vertical="center" wrapText="1"/>
    </xf>
    <xf numFmtId="1" fontId="17" fillId="0" borderId="6" xfId="11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8" xfId="6" applyNumberFormat="1" applyFont="1" applyBorder="1" applyAlignment="1">
      <alignment vertical="top" wrapText="1"/>
    </xf>
    <xf numFmtId="0" fontId="21" fillId="14" borderId="18" xfId="11" applyFont="1" applyFill="1" applyBorder="1" applyAlignment="1">
      <alignment horizontal="center" vertical="top" wrapText="1"/>
    </xf>
    <xf numFmtId="49" fontId="17" fillId="0" borderId="6" xfId="11" applyNumberFormat="1" applyFont="1" applyBorder="1" applyAlignment="1">
      <alignment horizontal="right" vertical="top" wrapText="1"/>
    </xf>
    <xf numFmtId="3" fontId="17" fillId="0" borderId="6" xfId="11" applyNumberFormat="1" applyFont="1" applyBorder="1" applyAlignment="1">
      <alignment vertical="top" wrapText="1"/>
    </xf>
    <xf numFmtId="3" fontId="17" fillId="0" borderId="28" xfId="11" applyNumberFormat="1" applyFont="1" applyBorder="1" applyAlignment="1">
      <alignment vertical="top" wrapText="1"/>
    </xf>
    <xf numFmtId="3" fontId="3" fillId="11" borderId="6" xfId="11" applyNumberFormat="1" applyFont="1" applyFill="1" applyBorder="1" applyAlignment="1" applyProtection="1">
      <alignment vertical="top"/>
      <protection locked="0"/>
    </xf>
    <xf numFmtId="3" fontId="3" fillId="11" borderId="28" xfId="11" applyNumberFormat="1" applyFont="1" applyFill="1" applyBorder="1" applyAlignment="1" applyProtection="1">
      <alignment vertical="top"/>
      <protection locked="0"/>
    </xf>
    <xf numFmtId="1" fontId="2" fillId="14" borderId="18" xfId="11" applyNumberFormat="1" applyFont="1" applyFill="1" applyBorder="1" applyAlignment="1">
      <alignment vertical="top" wrapText="1"/>
    </xf>
    <xf numFmtId="1" fontId="2" fillId="14" borderId="18" xfId="11" applyNumberFormat="1" applyFont="1" applyFill="1" applyBorder="1" applyAlignment="1">
      <alignment vertical="top"/>
    </xf>
    <xf numFmtId="1" fontId="21" fillId="14" borderId="18" xfId="11" applyNumberFormat="1" applyFont="1" applyFill="1" applyBorder="1" applyAlignment="1">
      <alignment horizontal="center" vertical="top"/>
    </xf>
    <xf numFmtId="3" fontId="1" fillId="11" borderId="28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3" fontId="1" fillId="0" borderId="28" xfId="6" applyNumberFormat="1" applyFont="1" applyBorder="1" applyAlignment="1">
      <alignment vertical="top" wrapText="1"/>
    </xf>
    <xf numFmtId="1" fontId="2" fillId="14" borderId="18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4" fillId="14" borderId="18" xfId="11" applyFont="1" applyFill="1" applyBorder="1" applyAlignment="1">
      <alignment horizontal="center"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28" xfId="11" applyNumberFormat="1" applyFont="1" applyBorder="1" applyAlignment="1">
      <alignment vertical="top" wrapText="1"/>
    </xf>
    <xf numFmtId="0" fontId="2" fillId="14" borderId="19" xfId="6" applyFont="1" applyFill="1" applyBorder="1" applyAlignment="1">
      <alignment vertical="top"/>
    </xf>
    <xf numFmtId="1" fontId="1" fillId="0" borderId="20" xfId="6" applyNumberFormat="1" applyFont="1" applyBorder="1" applyAlignment="1">
      <alignment vertical="top" wrapText="1"/>
    </xf>
    <xf numFmtId="3" fontId="1" fillId="0" borderId="20" xfId="6" applyNumberFormat="1" applyFont="1" applyBorder="1" applyAlignment="1">
      <alignment vertical="top" wrapText="1"/>
    </xf>
    <xf numFmtId="3" fontId="1" fillId="0" borderId="29" xfId="6" applyNumberFormat="1" applyFont="1" applyBorder="1" applyAlignment="1">
      <alignment vertical="top" wrapText="1"/>
    </xf>
    <xf numFmtId="1" fontId="4" fillId="14" borderId="17" xfId="11" applyNumberFormat="1" applyFont="1" applyFill="1" applyBorder="1" applyAlignment="1">
      <alignment vertical="top" wrapText="1"/>
    </xf>
    <xf numFmtId="1" fontId="3" fillId="0" borderId="10" xfId="11" applyNumberFormat="1" applyFont="1" applyBorder="1" applyAlignment="1">
      <alignment horizontal="right" vertical="top" wrapText="1"/>
    </xf>
    <xf numFmtId="3" fontId="3" fillId="11" borderId="10" xfId="11" applyNumberFormat="1" applyFont="1" applyFill="1" applyBorder="1" applyAlignment="1" applyProtection="1">
      <alignment vertical="top"/>
      <protection locked="0"/>
    </xf>
    <xf numFmtId="3" fontId="3" fillId="11" borderId="27" xfId="11" applyNumberFormat="1" applyFont="1" applyFill="1" applyBorder="1" applyAlignment="1" applyProtection="1">
      <alignment vertical="top"/>
      <protection locked="0"/>
    </xf>
    <xf numFmtId="0" fontId="2" fillId="14" borderId="19" xfId="11" applyFont="1" applyFill="1" applyBorder="1" applyAlignment="1">
      <alignment vertical="top"/>
    </xf>
    <xf numFmtId="1" fontId="3" fillId="0" borderId="20" xfId="11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3" fontId="1" fillId="0" borderId="27" xfId="6" applyNumberFormat="1" applyFont="1" applyBorder="1" applyAlignment="1">
      <alignment vertical="top" wrapText="1"/>
    </xf>
    <xf numFmtId="49" fontId="2" fillId="14" borderId="18" xfId="11" applyNumberFormat="1" applyFont="1" applyFill="1" applyBorder="1" applyAlignment="1">
      <alignment vertical="top"/>
    </xf>
    <xf numFmtId="0" fontId="21" fillId="14" borderId="18" xfId="11" applyFont="1" applyFill="1" applyBorder="1" applyAlignment="1">
      <alignment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17" fillId="11" borderId="6" xfId="11" applyNumberFormat="1" applyFont="1" applyFill="1" applyBorder="1" applyAlignment="1" applyProtection="1">
      <alignment vertical="top"/>
      <protection locked="0"/>
    </xf>
    <xf numFmtId="3" fontId="17" fillId="11" borderId="28" xfId="11" applyNumberFormat="1" applyFont="1" applyFill="1" applyBorder="1" applyAlignment="1" applyProtection="1">
      <alignment vertical="top"/>
      <protection locked="0"/>
    </xf>
    <xf numFmtId="0" fontId="4" fillId="14" borderId="19" xfId="11" applyFont="1" applyFill="1" applyBorder="1" applyAlignment="1">
      <alignment vertical="top" wrapText="1"/>
    </xf>
    <xf numFmtId="49" fontId="3" fillId="0" borderId="20" xfId="11" applyNumberFormat="1" applyFont="1" applyBorder="1" applyAlignment="1">
      <alignment horizontal="right" vertical="top" wrapText="1"/>
    </xf>
    <xf numFmtId="3" fontId="3" fillId="0" borderId="20" xfId="11" applyNumberFormat="1" applyFont="1" applyBorder="1" applyAlignment="1">
      <alignment vertical="top" wrapText="1"/>
    </xf>
    <xf numFmtId="3" fontId="3" fillId="0" borderId="29" xfId="11" applyNumberFormat="1" applyFont="1" applyBorder="1" applyAlignment="1">
      <alignment vertical="top" wrapText="1"/>
    </xf>
    <xf numFmtId="0" fontId="4" fillId="14" borderId="17" xfId="11" applyFont="1" applyFill="1" applyBorder="1" applyAlignment="1">
      <alignment vertical="top" wrapText="1"/>
    </xf>
    <xf numFmtId="49" fontId="1" fillId="0" borderId="10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center" wrapText="1"/>
    </xf>
    <xf numFmtId="1" fontId="21" fillId="14" borderId="18" xfId="11" applyNumberFormat="1" applyFont="1" applyFill="1" applyBorder="1" applyAlignment="1">
      <alignment vertical="top"/>
    </xf>
    <xf numFmtId="0" fontId="1" fillId="0" borderId="18" xfId="11" applyFont="1" applyBorder="1" applyAlignment="1">
      <alignment vertical="top" wrapText="1"/>
    </xf>
    <xf numFmtId="0" fontId="1" fillId="0" borderId="6" xfId="11" applyFont="1" applyBorder="1" applyAlignment="1">
      <alignment horizontal="left" vertical="top" wrapText="1"/>
    </xf>
    <xf numFmtId="3" fontId="1" fillId="0" borderId="28" xfId="11" applyNumberFormat="1" applyFont="1" applyBorder="1" applyAlignment="1">
      <alignment vertical="top"/>
    </xf>
    <xf numFmtId="1" fontId="21" fillId="14" borderId="18" xfId="11" applyNumberFormat="1" applyFont="1" applyFill="1" applyBorder="1" applyAlignment="1">
      <alignment vertical="top" wrapText="1"/>
    </xf>
    <xf numFmtId="1" fontId="4" fillId="14" borderId="18" xfId="11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8" xfId="6" applyNumberFormat="1" applyFont="1" applyBorder="1" applyAlignment="1">
      <alignment vertical="top"/>
    </xf>
    <xf numFmtId="1" fontId="2" fillId="14" borderId="18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18" xfId="6" applyFont="1" applyFill="1" applyBorder="1" applyAlignment="1">
      <alignment vertical="top"/>
    </xf>
    <xf numFmtId="1" fontId="2" fillId="14" borderId="19" xfId="6" applyNumberFormat="1" applyFont="1" applyFill="1" applyBorder="1" applyAlignment="1">
      <alignment vertical="top"/>
    </xf>
    <xf numFmtId="1" fontId="1" fillId="0" borderId="20" xfId="6" applyNumberFormat="1" applyFont="1" applyBorder="1" applyAlignment="1">
      <alignment vertical="top"/>
    </xf>
    <xf numFmtId="3" fontId="1" fillId="0" borderId="20" xfId="6" applyNumberFormat="1" applyFont="1" applyBorder="1" applyAlignment="1">
      <alignment vertical="top"/>
    </xf>
    <xf numFmtId="3" fontId="1" fillId="0" borderId="29" xfId="6" applyNumberFormat="1" applyFont="1" applyBorder="1" applyAlignment="1">
      <alignment vertical="top"/>
    </xf>
    <xf numFmtId="0" fontId="4" fillId="14" borderId="21" xfId="11" applyFont="1" applyFill="1" applyBorder="1" applyAlignment="1">
      <alignment vertical="center" wrapText="1"/>
    </xf>
    <xf numFmtId="49" fontId="3" fillId="0" borderId="22" xfId="11" applyNumberFormat="1" applyFont="1" applyBorder="1" applyAlignment="1">
      <alignment horizontal="right" vertical="center" wrapText="1"/>
    </xf>
    <xf numFmtId="3" fontId="3" fillId="0" borderId="22" xfId="11" applyNumberFormat="1" applyFont="1" applyBorder="1" applyAlignment="1">
      <alignment vertical="center" wrapText="1"/>
    </xf>
    <xf numFmtId="3" fontId="3" fillId="0" borderId="30" xfId="11" applyNumberFormat="1" applyFont="1" applyBorder="1" applyAlignment="1">
      <alignment vertical="center" wrapText="1"/>
    </xf>
    <xf numFmtId="49" fontId="4" fillId="14" borderId="21" xfId="11" applyNumberFormat="1" applyFont="1" applyFill="1" applyBorder="1" applyAlignment="1">
      <alignment vertical="center" wrapText="1"/>
    </xf>
    <xf numFmtId="1" fontId="3" fillId="0" borderId="22" xfId="11" applyNumberFormat="1" applyFont="1" applyBorder="1" applyAlignment="1">
      <alignment horizontal="right" vertical="center" wrapText="1"/>
    </xf>
    <xf numFmtId="49" fontId="3" fillId="0" borderId="0" xfId="11" applyNumberFormat="1" applyFont="1" applyAlignment="1">
      <alignment vertical="top" wrapText="1"/>
    </xf>
    <xf numFmtId="1" fontId="1" fillId="0" borderId="0" xfId="11" applyNumberFormat="1" applyFont="1" applyAlignment="1">
      <alignment vertical="top" wrapText="1"/>
    </xf>
    <xf numFmtId="0" fontId="22" fillId="0" borderId="0" xfId="11" applyFont="1" applyAlignment="1">
      <alignment vertical="top"/>
    </xf>
    <xf numFmtId="0" fontId="13" fillId="0" borderId="0" xfId="0" applyFont="1"/>
    <xf numFmtId="0" fontId="3" fillId="0" borderId="31" xfId="9" applyFont="1" applyBorder="1" applyAlignment="1">
      <alignment horizontal="centerContinuous" vertical="center" wrapText="1"/>
    </xf>
    <xf numFmtId="0" fontId="1" fillId="0" borderId="32" xfId="9" applyFont="1" applyBorder="1" applyAlignment="1">
      <alignment horizontal="centerContinuous" vertical="center" wrapText="1"/>
    </xf>
    <xf numFmtId="0" fontId="23" fillId="0" borderId="33" xfId="9" applyFont="1" applyBorder="1" applyAlignment="1">
      <alignment horizontal="centerContinuous" vertical="center" wrapText="1"/>
    </xf>
    <xf numFmtId="0" fontId="1" fillId="0" borderId="34" xfId="9" applyFont="1" applyBorder="1" applyAlignment="1">
      <alignment horizontal="centerContinuous" vertical="center" wrapText="1"/>
    </xf>
    <xf numFmtId="49" fontId="23" fillId="0" borderId="33" xfId="9" applyNumberFormat="1" applyFont="1" applyBorder="1" applyAlignment="1">
      <alignment horizontal="centerContinuous"/>
    </xf>
    <xf numFmtId="0" fontId="24" fillId="0" borderId="34" xfId="9" applyFont="1" applyBorder="1" applyAlignment="1">
      <alignment horizontal="centerContinuous" vertical="center" wrapText="1"/>
    </xf>
    <xf numFmtId="0" fontId="3" fillId="0" borderId="33" xfId="9" applyFont="1" applyBorder="1" applyAlignment="1">
      <alignment horizontal="centerContinuous" vertical="center" wrapText="1"/>
    </xf>
    <xf numFmtId="0" fontId="3" fillId="0" borderId="35" xfId="9" applyFont="1" applyBorder="1" applyAlignment="1">
      <alignment horizontal="centerContinuous" vertical="center" wrapText="1"/>
    </xf>
    <xf numFmtId="0" fontId="1" fillId="0" borderId="36" xfId="9" applyFont="1" applyBorder="1" applyAlignment="1">
      <alignment horizontal="centerContinuous" vertical="center" wrapText="1"/>
    </xf>
    <xf numFmtId="0" fontId="3" fillId="0" borderId="35" xfId="9" applyFont="1" applyBorder="1" applyAlignment="1">
      <alignment horizontal="centerContinuous" vertical="center"/>
    </xf>
    <xf numFmtId="0" fontId="3" fillId="0" borderId="36" xfId="9" applyFont="1" applyBorder="1" applyAlignment="1">
      <alignment horizontal="centerContinuous" vertical="center"/>
    </xf>
    <xf numFmtId="0" fontId="1" fillId="0" borderId="6" xfId="9" applyFont="1" applyBorder="1" applyAlignment="1">
      <alignment horizontal="right" vertical="center" wrapText="1"/>
    </xf>
    <xf numFmtId="14" fontId="1" fillId="11" borderId="6" xfId="9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9" applyFont="1" applyFill="1"/>
    <xf numFmtId="0" fontId="1" fillId="0" borderId="31" xfId="9" applyFont="1" applyBorder="1" applyAlignment="1">
      <alignment horizontal="left" vertical="center" wrapText="1"/>
    </xf>
    <xf numFmtId="0" fontId="1" fillId="0" borderId="32" xfId="9" applyFont="1" applyBorder="1" applyAlignment="1">
      <alignment horizontal="left" vertical="center" wrapText="1"/>
    </xf>
    <xf numFmtId="49" fontId="1" fillId="11" borderId="6" xfId="9" applyNumberFormat="1" applyFont="1" applyFill="1" applyBorder="1" applyAlignment="1" applyProtection="1">
      <alignment horizontal="left" vertical="center" wrapText="1"/>
      <protection locked="0"/>
    </xf>
    <xf numFmtId="0" fontId="1" fillId="0" borderId="6" xfId="9" applyFont="1" applyBorder="1" applyAlignment="1">
      <alignment horizontal="right"/>
    </xf>
    <xf numFmtId="49" fontId="1" fillId="11" borderId="6" xfId="9" applyNumberFormat="1" applyFont="1" applyFill="1" applyBorder="1" applyProtection="1">
      <protection locked="0"/>
    </xf>
    <xf numFmtId="49" fontId="25" fillId="11" borderId="37" xfId="2" applyNumberFormat="1" applyFill="1" applyBorder="1" applyAlignment="1" applyProtection="1">
      <protection locked="0"/>
    </xf>
    <xf numFmtId="49" fontId="25" fillId="11" borderId="32" xfId="2" applyNumberFormat="1" applyFill="1" applyBorder="1" applyAlignment="1" applyProtection="1">
      <protection locked="0"/>
    </xf>
    <xf numFmtId="49" fontId="25" fillId="11" borderId="6" xfId="2" applyNumberFormat="1" applyFill="1" applyBorder="1" applyAlignment="1" applyProtection="1">
      <protection locked="0"/>
    </xf>
    <xf numFmtId="0" fontId="1" fillId="0" borderId="0" xfId="9" applyFont="1" applyAlignment="1">
      <alignment horizontal="right"/>
    </xf>
    <xf numFmtId="49" fontId="1" fillId="11" borderId="0" xfId="9" applyNumberFormat="1" applyFont="1" applyFill="1" applyProtection="1">
      <protection locked="0"/>
    </xf>
    <xf numFmtId="0" fontId="1" fillId="0" borderId="0" xfId="8" applyFont="1"/>
    <xf numFmtId="0" fontId="16" fillId="0" borderId="0" xfId="8" applyFont="1"/>
    <xf numFmtId="0" fontId="26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0" xfId="11" applyFont="1" applyAlignment="1" applyProtection="1">
      <alignment vertical="top" wrapText="1"/>
      <protection locked="0"/>
    </xf>
    <xf numFmtId="165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3" applyFont="1" applyAlignment="1">
      <alignment horizontal="left" wrapText="1"/>
    </xf>
    <xf numFmtId="0" fontId="19" fillId="0" borderId="0" xfId="12" applyFont="1" applyAlignment="1">
      <alignment horizontal="left" wrapText="1"/>
    </xf>
    <xf numFmtId="0" fontId="3" fillId="0" borderId="20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49" fontId="3" fillId="0" borderId="9" xfId="5" applyNumberFormat="1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</cellXfs>
  <cellStyles count="14">
    <cellStyle name="Currency 2" xfId="7" xr:uid="{00000000-0005-0000-0000-000035000000}"/>
    <cellStyle name="Euro" xfId="4" xr:uid="{00000000-0005-0000-0000-000032000000}"/>
    <cellStyle name="Hyperlink" xfId="2" builtinId="8"/>
    <cellStyle name="Normal" xfId="0" builtinId="0"/>
    <cellStyle name="Normal 16" xfId="8" xr:uid="{00000000-0005-0000-0000-000036000000}"/>
    <cellStyle name="Normal 2" xfId="6" xr:uid="{00000000-0005-0000-0000-000034000000}"/>
    <cellStyle name="Normal_El. 7.5" xfId="10" xr:uid="{00000000-0005-0000-0000-000038000000}"/>
    <cellStyle name="Normal_Spravki_kod" xfId="3" xr:uid="{00000000-0005-0000-0000-000031000000}"/>
    <cellStyle name="Normal_Баланс" xfId="11" xr:uid="{00000000-0005-0000-0000-000039000000}"/>
    <cellStyle name="Normal_Отч.парич.поток" xfId="12" xr:uid="{00000000-0005-0000-0000-00003A000000}"/>
    <cellStyle name="Normal_Отч.прих-разх" xfId="13" xr:uid="{00000000-0005-0000-0000-00003B000000}"/>
    <cellStyle name="Normal_Отч.собств.кап." xfId="5" xr:uid="{00000000-0005-0000-0000-000033000000}"/>
    <cellStyle name="Normal_Финансов отчет" xfId="9" xr:uid="{00000000-0005-0000-0000-000037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double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double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double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double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double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double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double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double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double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double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double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double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double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double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double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double"/>
    </xmlCellPr>
  </singleXmlCell>
  <singleXmlCell id="35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double"/>
    </xmlCellPr>
  </singleXmlCell>
  <singleXmlCell id="36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double"/>
    </xmlCellPr>
  </singleXmlCell>
  <singleXmlCell id="37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double"/>
    </xmlCellPr>
  </singleXmlCell>
  <singleXmlCell id="38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double"/>
    </xmlCellPr>
  </singleXmlCell>
  <singleXmlCell id="39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double"/>
    </xmlCellPr>
  </singleXmlCell>
  <singleXmlCell id="40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double"/>
    </xmlCellPr>
  </singleXmlCell>
  <singleXmlCell id="41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double"/>
    </xmlCellPr>
  </singleXmlCell>
  <singleXmlCell id="42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double"/>
    </xmlCellPr>
  </singleXmlCell>
  <singleXmlCell id="43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double"/>
    </xmlCellPr>
  </singleXmlCell>
  <singleXmlCell id="44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double"/>
    </xmlCellPr>
  </singleXmlCell>
  <singleXmlCell id="45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double"/>
    </xmlCellPr>
  </singleXmlCell>
  <singleXmlCell id="46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double"/>
    </xmlCellPr>
  </singleXmlCell>
  <singleXmlCell id="47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double"/>
    </xmlCellPr>
  </singleXmlCell>
  <singleXmlCell id="48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double"/>
    </xmlCellPr>
  </singleXmlCell>
  <singleXmlCell id="49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double"/>
    </xmlCellPr>
  </singleXmlCell>
  <singleXmlCell id="50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double"/>
    </xmlCellPr>
  </singleXmlCell>
  <singleXmlCell id="51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double"/>
    </xmlCellPr>
  </singleXmlCell>
  <singleXmlCell id="52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double"/>
    </xmlCellPr>
  </singleXmlCell>
  <singleXmlCell id="53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double"/>
    </xmlCellPr>
  </singleXmlCell>
  <singleXmlCell id="54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double"/>
    </xmlCellPr>
  </singleXmlCell>
  <singleXmlCell id="55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double"/>
    </xmlCellPr>
  </singleXmlCell>
  <singleXmlCell id="56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double"/>
    </xmlCellPr>
  </singleXmlCell>
  <singleXmlCell id="57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double"/>
    </xmlCellPr>
  </singleXmlCell>
  <singleXmlCell id="58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double"/>
    </xmlCellPr>
  </singleXmlCell>
  <singleXmlCell id="59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double"/>
    </xmlCellPr>
  </singleXmlCell>
  <singleXmlCell id="60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double"/>
    </xmlCellPr>
  </singleXmlCell>
  <singleXmlCell id="61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double"/>
    </xmlCellPr>
  </singleXmlCell>
  <singleXmlCell id="62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double"/>
    </xmlCellPr>
  </singleXmlCell>
  <singleXmlCell id="63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double"/>
    </xmlCellPr>
  </singleXmlCell>
  <singleXmlCell id="64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double"/>
    </xmlCellPr>
  </singleXmlCell>
  <singleXmlCell id="65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double"/>
    </xmlCellPr>
  </singleXmlCell>
  <singleXmlCell id="66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double"/>
    </xmlCellPr>
  </singleXmlCell>
  <singleXmlCell id="67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double"/>
    </xmlCellPr>
  </singleXmlCell>
  <singleXmlCell id="68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double"/>
    </xmlCellPr>
  </singleXmlCell>
  <singleXmlCell id="69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double"/>
    </xmlCellPr>
  </singleXmlCell>
  <singleXmlCell id="70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double"/>
    </xmlCellPr>
  </singleXmlCell>
  <singleXmlCell id="71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double"/>
    </xmlCellPr>
  </singleXmlCell>
  <singleXmlCell id="72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double"/>
    </xmlCellPr>
  </singleXmlCell>
  <singleXmlCell id="73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double"/>
    </xmlCellPr>
  </singleXmlCell>
  <singleXmlCell id="74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double"/>
    </xmlCellPr>
  </singleXmlCell>
  <singleXmlCell id="75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double"/>
    </xmlCellPr>
  </singleXmlCell>
  <singleXmlCell id="76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double"/>
    </xmlCellPr>
  </singleXmlCell>
  <singleXmlCell id="77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double"/>
    </xmlCellPr>
  </singleXmlCell>
  <singleXmlCell id="78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double"/>
    </xmlCellPr>
  </singleXmlCell>
  <singleXmlCell id="79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double"/>
    </xmlCellPr>
  </singleXmlCell>
  <singleXmlCell id="80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double"/>
    </xmlCellPr>
  </singleXmlCell>
  <singleXmlCell id="81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double"/>
    </xmlCellPr>
  </singleXmlCell>
  <singleXmlCell id="82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double"/>
    </xmlCellPr>
  </singleXmlCell>
  <singleXmlCell id="83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double"/>
    </xmlCellPr>
  </singleXmlCell>
  <singleXmlCell id="84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double"/>
    </xmlCellPr>
  </singleXmlCell>
  <singleXmlCell id="85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double"/>
    </xmlCellPr>
  </singleXmlCell>
  <singleXmlCell id="86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double"/>
    </xmlCellPr>
  </singleXmlCell>
  <singleXmlCell id="87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double"/>
    </xmlCellPr>
  </singleXmlCell>
  <singleXmlCell id="89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double"/>
    </xmlCellPr>
  </singleXmlCell>
  <singleXmlCell id="90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double"/>
    </xmlCellPr>
  </singleXmlCell>
  <singleXmlCell id="91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double"/>
    </xmlCellPr>
  </singleXmlCell>
  <singleXmlCell id="92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double"/>
    </xmlCellPr>
  </singleXmlCell>
  <singleXmlCell id="93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double"/>
    </xmlCellPr>
  </singleXmlCell>
  <singleXmlCell id="94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double"/>
    </xmlCellPr>
  </singleXmlCell>
  <singleXmlCell id="95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double"/>
    </xmlCellPr>
  </singleXmlCell>
  <singleXmlCell id="96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double"/>
    </xmlCellPr>
  </singleXmlCell>
  <singleXmlCell id="97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double"/>
    </xmlCellPr>
  </singleXmlCell>
  <singleXmlCell id="98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double"/>
    </xmlCellPr>
  </singleXmlCell>
  <singleXmlCell id="99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double"/>
    </xmlCellPr>
  </singleXmlCell>
  <singleXmlCell id="100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double"/>
    </xmlCellPr>
  </singleXmlCell>
  <singleXmlCell id="101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double"/>
    </xmlCellPr>
  </singleXmlCell>
  <singleXmlCell id="102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double"/>
    </xmlCellPr>
  </singleXmlCell>
  <singleXmlCell id="107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double"/>
    </xmlCellPr>
  </singleXmlCell>
  <singleXmlCell id="108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double"/>
    </xmlCellPr>
  </singleXmlCell>
  <singleXmlCell id="110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double"/>
    </xmlCellPr>
  </singleXmlCell>
  <singleXmlCell id="111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double"/>
    </xmlCellPr>
  </singleXmlCell>
  <singleXmlCell id="112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double"/>
    </xmlCellPr>
  </singleXmlCell>
  <singleXmlCell id="113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double"/>
    </xmlCellPr>
  </singleXmlCell>
  <singleXmlCell id="114" xr6:uid="{00000000-000C-0000-FFFF-FFFF71000000}" r="G77" connectionId="0">
    <xmlCellPr id="1" xr6:uid="{00000000-0010-0000-7100-000001000000}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5" xr6:uid="{00000000-000C-0000-FFFF-FFFF72000000}" r="C12" connectionId="0">
    <xmlCellPr id="1" xr6:uid="{00000000-0010-0000-7200-000001000000}" uniqueName="costOfMaterials">
      <xmlPr mapId="1" xpath="/ReportingInfo/incomes/current/expenses/activityCosts/economicElementsCosts/costOfMaterials" xmlDataType="double"/>
    </xmlCellPr>
  </singleXmlCell>
  <singleXmlCell id="116" xr6:uid="{00000000-000C-0000-FFFF-FFFF73000000}" r="C13" connectionId="0">
    <xmlCellPr id="1" xr6:uid="{00000000-0010-0000-7300-000001000000}" uniqueName="costsForExternalServices">
      <xmlPr mapId="1" xpath="/ReportingInfo/incomes/current/expenses/activityCosts/economicElementsCosts/costsForExternalServices" xmlDataType="double"/>
    </xmlCellPr>
  </singleXmlCell>
  <singleXmlCell id="117" xr6:uid="{00000000-000C-0000-FFFF-FFFF74000000}" r="C14" connectionId="0">
    <xmlCellPr id="1" xr6:uid="{00000000-0010-0000-7400-000001000000}" uniqueName="depreciationExpenses">
      <xmlPr mapId="1" xpath="/ReportingInfo/incomes/current/expenses/activityCosts/economicElementsCosts/depreciationExpenses" xmlDataType="double"/>
    </xmlCellPr>
  </singleXmlCell>
  <singleXmlCell id="118" xr6:uid="{00000000-000C-0000-FFFF-FFFF75000000}" r="C15" connectionId="0">
    <xmlCellPr id="1" xr6:uid="{00000000-0010-0000-7500-000001000000}" uniqueName="remunerationExpenses">
      <xmlPr mapId="1" xpath="/ReportingInfo/incomes/current/expenses/activityCosts/economicElementsCosts/remunerationExpenses" xmlDataType="double"/>
    </xmlCellPr>
  </singleXmlCell>
  <singleXmlCell id="119" xr6:uid="{00000000-000C-0000-FFFF-FFFF76000000}" r="C16" connectionId="0">
    <xmlCellPr id="1" xr6:uid="{00000000-0010-0000-7600-000001000000}" uniqueName="insuranceCosts">
      <xmlPr mapId="1" xpath="/ReportingInfo/incomes/current/expenses/activityCosts/economicElementsCosts/insuranceCosts" xmlDataType="double"/>
    </xmlCellPr>
  </singleXmlCell>
  <singleXmlCell id="120" xr6:uid="{00000000-000C-0000-FFFF-FFFF77000000}" r="C17" connectionId="0">
    <xmlCellPr id="1" xr6:uid="{00000000-0010-0000-7700-000001000000}" uniqueName="balanceValueOfSoldAssets">
      <xmlPr mapId="1" xpath="/ReportingInfo/incomes/current/expenses/activityCosts/economicElementsCosts/balanceValueOfSoldAssets" xmlDataType="double"/>
    </xmlCellPr>
  </singleXmlCell>
  <singleXmlCell id="121" xr6:uid="{00000000-000C-0000-FFFF-FFFF78000000}" r="C18" connectionId="0">
    <xmlCellPr id="1" xr6:uid="{00000000-0010-0000-7800-000001000000}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xr6:uid="{00000000-000C-0000-FFFF-FFFF79000000}" r="C19" connectionId="0">
    <xmlCellPr id="1" xr6:uid="{00000000-0010-0000-7900-000001000000}" uniqueName="others">
      <xmlPr mapId="1" xpath="/ReportingInfo/incomes/current/expenses/activityCosts/economicElementsCosts/others" xmlDataType="double"/>
    </xmlCellPr>
  </singleXmlCell>
  <singleXmlCell id="123" xr6:uid="{00000000-000C-0000-FFFF-FFFF7A000000}" r="C20" connectionId="0">
    <xmlCellPr id="1" xr6:uid="{00000000-0010-0000-7A00-000001000000}" uniqueName="impairmentOfAssets">
      <xmlPr mapId="1" xpath="/ReportingInfo/incomes/current/expenses/activityCosts/economicElementsCosts/impairmentOfAssets" xmlDataType="double"/>
    </xmlCellPr>
  </singleXmlCell>
  <singleXmlCell id="124" xr6:uid="{00000000-000C-0000-FFFF-FFFF7B000000}" r="C21" connectionId="0">
    <xmlCellPr id="1" xr6:uid="{00000000-0010-0000-7B00-000001000000}" uniqueName="provisions">
      <xmlPr mapId="1" xpath="/ReportingInfo/incomes/current/expenses/activityCosts/economicElementsCosts/provisions" xmlDataType="double"/>
    </xmlCellPr>
  </singleXmlCell>
  <singleXmlCell id="125" xr6:uid="{00000000-000C-0000-FFFF-FFFF7C000000}" r="C25" connectionId="0">
    <xmlCellPr id="1" xr6:uid="{00000000-0010-0000-7C00-000001000000}" uniqueName="interestExpense">
      <xmlPr mapId="1" xpath="/ReportingInfo/incomes/current/expenses/activityCosts/financialCosts/interestExpense" xmlDataType="double"/>
    </xmlCellPr>
  </singleXmlCell>
  <singleXmlCell id="126" xr6:uid="{00000000-000C-0000-FFFF-FFFF7D000000}" r="C26" connectionId="0">
    <xmlCellPr id="1" xr6:uid="{00000000-0010-0000-7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xr6:uid="{00000000-000C-0000-FFFF-FFFF7E000000}" r="C27" connectionId="0">
    <xmlCellPr id="1" xr6:uid="{00000000-0010-0000-7E00-000001000000}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xr6:uid="{00000000-000C-0000-FFFF-FFFF7F000000}" r="C28" connectionId="0">
    <xmlCellPr id="1" xr6:uid="{00000000-0010-0000-7F00-000001000000}" uniqueName="others">
      <xmlPr mapId="1" xpath="/ReportingInfo/incomes/current/expenses/activityCosts/financialCosts/others" xmlDataType="double"/>
    </xmlCellPr>
  </singleXmlCell>
  <singleXmlCell id="129" xr6:uid="{00000000-000C-0000-FFFF-FFFF80000000}" r="C34" connectionId="0">
    <xmlCellPr id="1" xr6:uid="{00000000-0010-0000-8000-000001000000}" uniqueName="shareOfProfitOfAssociatesAndJointVentures">
      <xmlPr mapId="1" xpath="/ReportingInfo/incomes/current/expenses/activityProfit/shareOfProfitOfAssociatesAndJointVentures" xmlDataType="double"/>
    </xmlCellPr>
  </singleXmlCell>
  <singleXmlCell id="130" xr6:uid="{00000000-000C-0000-FFFF-FFFF81000000}" r="C35" connectionId="0">
    <xmlCellPr id="1" xr6:uid="{00000000-0010-0000-8100-000001000000}" uniqueName="exceptionalCosts">
      <xmlPr mapId="1" xpath="/ReportingInfo/incomes/current/expenses/activityProfit/exceptionalCosts" xmlDataType="double"/>
    </xmlCellPr>
  </singleXmlCell>
  <singleXmlCell id="131" xr6:uid="{00000000-000C-0000-FFFF-FFFF82000000}" r="C39" connectionId="0">
    <xmlCellPr id="1" xr6:uid="{00000000-0010-0000-8200-000001000000}" uniqueName="expensesForCurrentCorporateIncomeTaxes">
      <xmlPr mapId="1" xpath="/ReportingInfo/incomes/current/expenses/profitBeforeTaxes/expensesForCurrentCorporateIncomeTaxes" xmlDataType="double"/>
    </xmlCellPr>
  </singleXmlCell>
  <singleXmlCell id="132" xr6:uid="{00000000-000C-0000-FFFF-FFFF83000000}" r="C40" connectionId="0">
    <xmlCellPr id="1" xr6:uid="{00000000-0010-0000-8300-000001000000}" uniqueName="expenseOfDeferredCorporateIncomeTaxes">
      <xmlPr mapId="1" xpath="/ReportingInfo/incomes/current/expenses/profitBeforeTaxes/expenseOfDeferredCorporateIncomeTaxes" xmlDataType="double"/>
    </xmlCellPr>
  </singleXmlCell>
  <singleXmlCell id="133" xr6:uid="{00000000-000C-0000-FFFF-FFFF84000000}" r="C41" connectionId="0">
    <xmlCellPr id="1" xr6:uid="{00000000-0010-0000-8400-000001000000}" uniqueName="others">
      <xmlPr mapId="1" xpath="/ReportingInfo/incomes/current/expenses/profitBeforeTaxes/others" xmlDataType="double"/>
    </xmlCellPr>
  </singleXmlCell>
  <singleXmlCell id="134" xr6:uid="{00000000-000C-0000-FFFF-FFFF85000000}" r="C43" connectionId="0">
    <xmlCellPr id="1" xr6:uid="{00000000-0010-0000-8500-000001000000}" uniqueName="forMinorityParticipation">
      <xmlPr mapId="1" xpath="/ReportingInfo/incomes/current/expenses/profitAfterTaxes/forMinorityParticipation" xmlDataType="double"/>
    </xmlCellPr>
  </singleXmlCell>
  <singleXmlCell id="135" xr6:uid="{00000000-000C-0000-FFFF-FFFF86000000}" r="G12" connectionId="0">
    <xmlCellPr id="1" xr6:uid="{00000000-0010-0000-8600-000001000000}" uniqueName="production">
      <xmlPr mapId="1" xpath="/ReportingInfo/incomes/current/income/activityIncome/netRevenueFromSales/production" xmlDataType="double"/>
    </xmlCellPr>
  </singleXmlCell>
  <singleXmlCell id="136" xr6:uid="{00000000-000C-0000-FFFF-FFFF87000000}" r="G13" connectionId="0">
    <xmlCellPr id="1" xr6:uid="{00000000-0010-0000-8700-000001000000}" uniqueName="goods">
      <xmlPr mapId="1" xpath="/ReportingInfo/incomes/current/income/activityIncome/netRevenueFromSales/goods" xmlDataType="double"/>
    </xmlCellPr>
  </singleXmlCell>
  <singleXmlCell id="137" xr6:uid="{00000000-000C-0000-FFFF-FFFF88000000}" r="G14" connectionId="0">
    <xmlCellPr id="1" xr6:uid="{00000000-0010-0000-8800-000001000000}" uniqueName="services">
      <xmlPr mapId="1" xpath="/ReportingInfo/incomes/current/income/activityIncome/netRevenueFromSales/services" xmlDataType="double"/>
    </xmlCellPr>
  </singleXmlCell>
  <singleXmlCell id="138" xr6:uid="{00000000-000C-0000-FFFF-FFFF89000000}" r="G15" connectionId="0">
    <xmlCellPr id="1" xr6:uid="{00000000-0010-0000-8900-000001000000}" uniqueName="others">
      <xmlPr mapId="1" xpath="/ReportingInfo/incomes/current/income/activityIncome/netRevenueFromSales/others" xmlDataType="double"/>
    </xmlCellPr>
  </singleXmlCell>
  <singleXmlCell id="139" xr6:uid="{00000000-000C-0000-FFFF-FFFF8A000000}" r="G18" connectionId="0">
    <xmlCellPr id="1" xr6:uid="{00000000-0010-0000-8A00-000001000000}" uniqueName="incomeFromFinancing">
      <xmlPr mapId="1" xpath="/ReportingInfo/incomes/current/income/activityIncome/incomeFromFinancing" xmlDataType="double"/>
    </xmlCellPr>
  </singleXmlCell>
  <singleXmlCell id="140" xr6:uid="{00000000-000C-0000-FFFF-FFFF8B000000}" r="G19" connectionId="0">
    <xmlCellPr id="1" xr6:uid="{00000000-0010-0000-8B00-000001000000}" uniqueName="incomeFromFinancingOfGovernment">
      <xmlPr mapId="1" xpath="/ReportingInfo/incomes/current/income/activityIncome/incomeFromFinancingOfGovernment" xmlDataType="double"/>
    </xmlCellPr>
  </singleXmlCell>
  <singleXmlCell id="141" xr6:uid="{00000000-000C-0000-FFFF-FFFF8C000000}" r="G22" connectionId="0">
    <xmlCellPr id="1" xr6:uid="{00000000-0010-0000-8C00-000001000000}" uniqueName="interestIncome">
      <xmlPr mapId="1" xpath="/ReportingInfo/incomes/current/income/activityIncome/financialIncome/interestIncome" xmlDataType="double"/>
    </xmlCellPr>
  </singleXmlCell>
  <singleXmlCell id="142" xr6:uid="{00000000-000C-0000-FFFF-FFFF8D000000}" r="G23" connectionId="0">
    <xmlCellPr id="1" xr6:uid="{00000000-0010-0000-8D00-000001000000}" uniqueName="incomeFromDividends">
      <xmlPr mapId="1" xpath="/ReportingInfo/incomes/current/income/activityIncome/financialIncome/incomeFromDividends" xmlDataType="double"/>
    </xmlCellPr>
  </singleXmlCell>
  <singleXmlCell id="143" xr6:uid="{00000000-000C-0000-FFFF-FFFF8E000000}" r="G24" connectionId="0">
    <xmlCellPr id="1" xr6:uid="{00000000-0010-0000-8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xr6:uid="{00000000-000C-0000-FFFF-FFFF8F000000}" r="G25" connectionId="0">
    <xmlCellPr id="1" xr6:uid="{00000000-0010-0000-8F00-000001000000}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xr6:uid="{00000000-000C-0000-FFFF-FFFF90000000}" r="G26" connectionId="0">
    <xmlCellPr id="1" xr6:uid="{00000000-0010-0000-9000-000001000000}" uniqueName="others">
      <xmlPr mapId="1" xpath="/ReportingInfo/incomes/current/income/activityIncome/financialIncome/others" xmlDataType="double"/>
    </xmlCellPr>
  </singleXmlCell>
  <singleXmlCell id="146" xr6:uid="{00000000-000C-0000-FFFF-FFFF91000000}" r="G34" connectionId="0">
    <xmlCellPr id="1" xr6:uid="{00000000-0010-0000-9100-000001000000}" uniqueName="shareOfLossOfAssociatesAndJointVentures">
      <xmlPr mapId="1" xpath="/ReportingInfo/incomes/current/income/activityLoss/shareOfLossOfAssociatesAndJointVentures" xmlDataType="double"/>
    </xmlCellPr>
  </singleXmlCell>
  <singleXmlCell id="147" xr6:uid="{00000000-000C-0000-FFFF-FFFF92000000}" r="G35" connectionId="0">
    <xmlCellPr id="1" xr6:uid="{00000000-0010-0000-9200-000001000000}" uniqueName="extraordinaryRevenues">
      <xmlPr mapId="1" xpath="/ReportingInfo/incomes/current/income/activityLoss/extraordinaryRevenues" xmlDataType="double"/>
    </xmlCellPr>
  </singleXmlCell>
  <singleXmlCell id="148" xr6:uid="{00000000-000C-0000-FFFF-FFFF93000000}" r="G43" connectionId="0">
    <xmlCellPr id="1" xr6:uid="{00000000-0010-0000-9300-000001000000}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9" xr6:uid="{00000000-000C-0000-FFFF-FFFF94000000}" r="C11" connectionId="0">
    <xmlCellPr id="1" xr6:uid="{00000000-0010-0000-9400-000001000000}" uniqueName="receiptsFromCustomers">
      <xmlPr mapId="1" xpath="/ReportingInfo/cashFlows/current/cashFlowsFromOperationalActivity/receiptsFromCustomers" xmlDataType="double"/>
    </xmlCellPr>
  </singleXmlCell>
  <singleXmlCell id="150" xr6:uid="{00000000-000C-0000-FFFF-FFFF95000000}" r="C12" connectionId="0">
    <xmlCellPr id="1" xr6:uid="{00000000-0010-0000-9500-000001000000}" uniqueName="paymentsToSuppliers">
      <xmlPr mapId="1" xpath="/ReportingInfo/cashFlows/current/cashFlowsFromOperationalActivity/paymentsToSuppliers" xmlDataType="double"/>
    </xmlCellPr>
  </singleXmlCell>
  <singleXmlCell id="151" xr6:uid="{00000000-000C-0000-FFFF-FFFF96000000}" r="C13" connectionId="0">
    <xmlCellPr id="1" xr6:uid="{00000000-0010-0000-9600-000001000000}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xr6:uid="{00000000-000C-0000-FFFF-FFFF97000000}" r="C14" connectionId="0">
    <xmlCellPr id="1" xr6:uid="{00000000-0010-0000-9700-000001000000}" uniqueName="paymentsRelatedToRemuneration">
      <xmlPr mapId="1" xpath="/ReportingInfo/cashFlows/current/cashFlowsFromOperationalActivity/paymentsRelatedToRemuneration" xmlDataType="double"/>
    </xmlCellPr>
  </singleXmlCell>
  <singleXmlCell id="153" xr6:uid="{00000000-000C-0000-FFFF-FFFF98000000}" r="C15" connectionId="0">
    <xmlCellPr id="1" xr6:uid="{00000000-0010-0000-9800-000001000000}" uniqueName="taxesPaidRefunded">
      <xmlPr mapId="1" xpath="/ReportingInfo/cashFlows/current/cashFlowsFromOperationalActivity/taxesPaidRefunded" xmlDataType="double"/>
    </xmlCellPr>
  </singleXmlCell>
  <singleXmlCell id="154" xr6:uid="{00000000-000C-0000-FFFF-FFFF99000000}" r="C16" connectionId="0">
    <xmlCellPr id="1" xr6:uid="{00000000-0010-0000-9900-000001000000}" uniqueName="corporateIncomeTaxesPaid">
      <xmlPr mapId="1" xpath="/ReportingInfo/cashFlows/current/cashFlowsFromOperationalActivity/corporateIncomeTaxesPaid" xmlDataType="double"/>
    </xmlCellPr>
  </singleXmlCell>
  <singleXmlCell id="155" xr6:uid="{00000000-000C-0000-FFFF-FFFF9A000000}" r="C17" connectionId="0">
    <xmlCellPr id="1" xr6:uid="{00000000-0010-0000-9A00-000001000000}" uniqueName="interestReceived">
      <xmlPr mapId="1" xpath="/ReportingInfo/cashFlows/current/cashFlowsFromOperationalActivity/interestReceived" xmlDataType="double"/>
    </xmlCellPr>
  </singleXmlCell>
  <singleXmlCell id="156" xr6:uid="{00000000-000C-0000-FFFF-FFFF9B000000}" r="C18" connectionId="0">
    <xmlCellPr id="1" xr6:uid="{00000000-0010-0000-9B00-000001000000}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xr6:uid="{00000000-000C-0000-FFFF-FFFF9C000000}" r="C19" connectionId="0">
    <xmlCellPr id="1" xr6:uid="{00000000-0010-0000-9C00-000001000000}" uniqueName="exchangeRateDifferences">
      <xmlPr mapId="1" xpath="/ReportingInfo/cashFlows/current/cashFlowsFromOperationalActivity/exchangeRateDifferences" xmlDataType="double"/>
    </xmlCellPr>
  </singleXmlCell>
  <singleXmlCell id="158" xr6:uid="{00000000-000C-0000-FFFF-FFFF9D000000}" r="C20" connectionId="0">
    <xmlCellPr id="1" xr6:uid="{00000000-0010-0000-9D00-000001000000}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xr6:uid="{00000000-000C-0000-FFFF-FFFF9E000000}" r="C23" connectionId="0">
    <xmlCellPr id="1" xr6:uid="{00000000-0010-0000-9E00-000001000000}" uniqueName="purchaseOfFixedAssets">
      <xmlPr mapId="1" xpath="/ReportingInfo/cashFlows/current/cashFlowsFromInvestmentActivity/purchaseOfFixedAssets" xmlDataType="double"/>
    </xmlCellPr>
  </singleXmlCell>
  <singleXmlCell id="160" xr6:uid="{00000000-000C-0000-FFFF-FFFF9F000000}" r="C24" connectionId="0">
    <xmlCellPr id="1" xr6:uid="{00000000-0010-0000-9F00-000001000000}" uniqueName="proceedsFromTheSaleOfFixedAssets">
      <xmlPr mapId="1" xpath="/ReportingInfo/cashFlows/current/cashFlowsFromInvestmentActivity/proceedsFromTheSaleOfFixedAssets" xmlDataType="double"/>
    </xmlCellPr>
  </singleXmlCell>
  <singleXmlCell id="161" xr6:uid="{00000000-000C-0000-FFFF-FFFFA0000000}" r="C25" connectionId="0">
    <xmlCellPr id="1" xr6:uid="{00000000-0010-0000-A000-000001000000}" uniqueName="loansGranted">
      <xmlPr mapId="1" xpath="/ReportingInfo/cashFlows/current/cashFlowsFromInvestmentActivity/loansGranted" xmlDataType="double"/>
    </xmlCellPr>
  </singleXmlCell>
  <singleXmlCell id="162" xr6:uid="{00000000-000C-0000-FFFF-FFFFA1000000}" r="C26" connectionId="0">
    <xmlCellPr id="1" xr6:uid="{00000000-0010-0000-A100-000001000000}" uniqueName="reimbursedGrantedLoans">
      <xmlPr mapId="1" xpath="/ReportingInfo/cashFlows/current/cashFlowsFromInvestmentActivity/reimbursedGrantedLoans" xmlDataType="double"/>
    </xmlCellPr>
  </singleXmlCell>
  <singleXmlCell id="163" xr6:uid="{00000000-000C-0000-FFFF-FFFFA2000000}" r="C27" connectionId="0">
    <xmlCellPr id="1" xr6:uid="{00000000-0010-0000-A200-000001000000}" uniqueName="receivedInterestOnLoansGranted">
      <xmlPr mapId="1" xpath="/ReportingInfo/cashFlows/current/cashFlowsFromInvestmentActivity/receivedInterestOnLoansGranted" xmlDataType="double"/>
    </xmlCellPr>
  </singleXmlCell>
  <singleXmlCell id="164" xr6:uid="{00000000-000C-0000-FFFF-FFFFA3000000}" r="C28" connectionId="0">
    <xmlCellPr id="1" xr6:uid="{00000000-0010-0000-A300-000001000000}" uniqueName="purchaseOfInvestments">
      <xmlPr mapId="1" xpath="/ReportingInfo/cashFlows/current/cashFlowsFromInvestmentActivity/purchaseOfInvestments" xmlDataType="double"/>
    </xmlCellPr>
  </singleXmlCell>
  <singleXmlCell id="165" xr6:uid="{00000000-000C-0000-FFFF-FFFFA4000000}" r="C29" connectionId="0">
    <xmlCellPr id="1" xr6:uid="{00000000-0010-0000-A400-000001000000}" uniqueName="proceedsFromSaleOfInvestments">
      <xmlPr mapId="1" xpath="/ReportingInfo/cashFlows/current/cashFlowsFromInvestmentActivity/proceedsFromSaleOfInvestments" xmlDataType="double"/>
    </xmlCellPr>
  </singleXmlCell>
  <singleXmlCell id="166" xr6:uid="{00000000-000C-0000-FFFF-FFFFA5000000}" r="C30" connectionId="0">
    <xmlCellPr id="1" xr6:uid="{00000000-0010-0000-A500-000001000000}" uniqueName="dividendsReceivedFromInvestments">
      <xmlPr mapId="1" xpath="/ReportingInfo/cashFlows/current/cashFlowsFromInvestmentActivity/dividendsReceivedFromInvestments" xmlDataType="double"/>
    </xmlCellPr>
  </singleXmlCell>
  <singleXmlCell id="167" xr6:uid="{00000000-000C-0000-FFFF-FFFFA6000000}" r="C31" connectionId="0">
    <xmlCellPr id="1" xr6:uid="{00000000-0010-0000-A600-000001000000}" uniqueName="exchangeRateDifferences">
      <xmlPr mapId="1" xpath="/ReportingInfo/cashFlows/current/cashFlowsFromInvestmentActivity/exchangeRateDifferences" xmlDataType="double"/>
    </xmlCellPr>
  </singleXmlCell>
  <singleXmlCell id="168" xr6:uid="{00000000-000C-0000-FFFF-FFFFA7000000}" r="C32" connectionId="0">
    <xmlCellPr id="1" xr6:uid="{00000000-0010-0000-A700-000001000000}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xr6:uid="{00000000-000C-0000-FFFF-FFFFA8000000}" r="C35" connectionId="0">
    <xmlCellPr id="1" xr6:uid="{00000000-0010-0000-A800-000001000000}" uniqueName="proceedsFromIssuingSecurities">
      <xmlPr mapId="1" xpath="/ReportingInfo/cashFlows/current/cashFlowsFromFinancialActivity/proceedsFromIssuingSecurities" xmlDataType="double"/>
    </xmlCellPr>
  </singleXmlCell>
  <singleXmlCell id="170" xr6:uid="{00000000-000C-0000-FFFF-FFFFA9000000}" r="C36" connectionId="0">
    <xmlCellPr id="1" xr6:uid="{00000000-0010-0000-A900-000001000000}" uniqueName="paymentsOnRepurchaseOfSecurities">
      <xmlPr mapId="1" xpath="/ReportingInfo/cashFlows/current/cashFlowsFromFinancialActivity/paymentsOnRepurchaseOfSecurities" xmlDataType="double"/>
    </xmlCellPr>
  </singleXmlCell>
  <singleXmlCell id="171" xr6:uid="{00000000-000C-0000-FFFF-FFFFAA000000}" r="C37" connectionId="0">
    <xmlCellPr id="1" xr6:uid="{00000000-0010-0000-AA00-000001000000}" uniqueName="proceedsFromLoans">
      <xmlPr mapId="1" xpath="/ReportingInfo/cashFlows/current/cashFlowsFromFinancialActivity/proceedsFromLoans" xmlDataType="double"/>
    </xmlCellPr>
  </singleXmlCell>
  <singleXmlCell id="172" xr6:uid="{00000000-000C-0000-FFFF-FFFFAB000000}" r="C38" connectionId="0">
    <xmlCellPr id="1" xr6:uid="{00000000-0010-0000-AB00-000001000000}" uniqueName="loansPaid">
      <xmlPr mapId="1" xpath="/ReportingInfo/cashFlows/current/cashFlowsFromFinancialActivity/loansPaid" xmlDataType="double"/>
    </xmlCellPr>
  </singleXmlCell>
  <singleXmlCell id="173" xr6:uid="{00000000-000C-0000-FFFF-FFFFAC000000}" r="C39" connectionId="0">
    <xmlCellPr id="1" xr6:uid="{00000000-0010-0000-AC00-000001000000}" uniqueName="paidObligationsUnderLeasingContracts">
      <xmlPr mapId="1" xpath="/ReportingInfo/cashFlows/current/cashFlowsFromFinancialActivity/paidObligationsUnderLeasingContracts" xmlDataType="double"/>
    </xmlCellPr>
  </singleXmlCell>
  <singleXmlCell id="174" xr6:uid="{00000000-000C-0000-FFFF-FFFFAD000000}" r="C40" connectionId="0">
    <xmlCellPr id="1" xr6:uid="{00000000-0010-0000-AD00-000001000000}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xr6:uid="{00000000-000C-0000-FFFF-FFFFAE000000}" r="C41" connectionId="0">
    <xmlCellPr id="1" xr6:uid="{00000000-0010-0000-AE00-000001000000}" uniqueName="dividendsPaid">
      <xmlPr mapId="1" xpath="/ReportingInfo/cashFlows/current/cashFlowsFromFinancialActivity/dividendsPaid" xmlDataType="double"/>
    </xmlCellPr>
  </singleXmlCell>
  <singleXmlCell id="176" xr6:uid="{00000000-000C-0000-FFFF-FFFFAF000000}" r="C42" connectionId="0">
    <xmlCellPr id="1" xr6:uid="{00000000-0010-0000-AF00-000001000000}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xr6:uid="{00000000-000C-0000-FFFF-FFFFB0000000}" r="C45" connectionId="0">
    <xmlCellPr id="1" xr6:uid="{00000000-0010-0000-B000-000001000000}" uniqueName="cashFlowsPeriodStart">
      <xmlPr mapId="1" xpath="/ReportingInfo/cashFlows/current/cashFlowsPeriodStart" xmlDataType="double"/>
    </xmlCellPr>
  </singleXmlCell>
  <singleXmlCell id="178" xr6:uid="{00000000-000C-0000-FFFF-FFFFB1000000}" r="C47" connectionId="0">
    <xmlCellPr id="1" xr6:uid="{00000000-0010-0000-B100-000001000000}" uniqueName="availabilityInCashAndBank">
      <xmlPr mapId="1" xpath="/ReportingInfo/cashFlows/current/cashFlowsPeriodEnd/availabilityInCashAndBank" xmlDataType="double"/>
    </xmlCellPr>
  </singleXmlCell>
  <singleXmlCell id="179" xr6:uid="{00000000-000C-0000-FFFF-FFFFB2000000}" r="C48" connectionId="0">
    <xmlCellPr id="1" xr6:uid="{00000000-0010-0000-B200-000001000000}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0" xr6:uid="{00000000-000C-0000-FFFF-FFFFB3000000}" r="C15" connectionId="0">
    <xmlCellPr id="1" xr6:uid="{00000000-0010-0000-B300-000001000000}" uniqueName="effectOfChangesInAccountingPolicy">
      <xmlPr mapId="1" xpath="/ReportingInfo/capital/capitalStock/changesInOpeningBalances/effectOfChangesInAccountingPolicy" xmlDataType="double"/>
    </xmlCellPr>
  </singleXmlCell>
  <singleXmlCell id="181" xr6:uid="{00000000-000C-0000-FFFF-FFFFB4000000}" r="C16" connectionId="0">
    <xmlCellPr id="1" xr6:uid="{00000000-0010-0000-B400-000001000000}" uniqueName="fundamentalMistakes">
      <xmlPr mapId="1" xpath="/ReportingInfo/capital/capitalStock/changesInOpeningBalances/fundamentalMistakes" xmlDataType="double"/>
    </xmlCellPr>
  </singleXmlCell>
  <singleXmlCell id="182" xr6:uid="{00000000-000C-0000-FFFF-FFFFB5000000}" r="C20" connectionId="0">
    <xmlCellPr id="1" xr6:uid="{00000000-0010-0000-B500-000001000000}" uniqueName="dividends">
      <xmlPr mapId="1" xpath="/ReportingInfo/capital/capitalStock/profitSharing/dividends" xmlDataType="double"/>
    </xmlCellPr>
  </singleXmlCell>
  <singleXmlCell id="183" xr6:uid="{00000000-000C-0000-FFFF-FFFFB6000000}" r="C21" connectionId="0">
    <xmlCellPr id="1" xr6:uid="{00000000-0010-0000-B600-000001000000}" uniqueName="others">
      <xmlPr mapId="1" xpath="/ReportingInfo/capital/capitalStock/profitSharing/others" xmlDataType="double"/>
    </xmlCellPr>
  </singleXmlCell>
  <singleXmlCell id="184" xr6:uid="{00000000-000C-0000-FFFF-FFFFB7000000}" r="C22" connectionId="0">
    <xmlCellPr id="1" xr6:uid="{00000000-0010-0000-B700-000001000000}" uniqueName="coveringLosses">
      <xmlPr mapId="1" xpath="/ReportingInfo/capital/capitalStock/coveringLosses" xmlDataType="double"/>
    </xmlCellPr>
  </singleXmlCell>
  <singleXmlCell id="185" xr6:uid="{00000000-000C-0000-FFFF-FFFFB8000000}" r="C24" connectionId="0">
    <xmlCellPr id="1" xr6:uid="{00000000-0010-0000-B800-000001000000}" uniqueName="increases">
      <xmlPr mapId="1" xpath="/ReportingInfo/capital/capitalStock/subsequentValuationsOfTangibleAndIntangibleFixedAssets/increases" xmlDataType="double"/>
    </xmlCellPr>
  </singleXmlCell>
  <singleXmlCell id="186" xr6:uid="{00000000-000C-0000-FFFF-FFFFB9000000}" r="C25" connectionId="0">
    <xmlCellPr id="1" xr6:uid="{00000000-0010-0000-B900-000001000000}" uniqueName="decreases">
      <xmlPr mapId="1" xpath="/ReportingInfo/capital/capitalStock/subsequentValuationsOfTangibleAndIntangibleFixedAssets/decreases" xmlDataType="double"/>
    </xmlCellPr>
  </singleXmlCell>
  <singleXmlCell id="187" xr6:uid="{00000000-000C-0000-FFFF-FFFFBA000000}" r="C27" connectionId="0">
    <xmlCellPr id="1" xr6:uid="{00000000-0010-0000-BA00-000001000000}" uniqueName="increases">
      <xmlPr mapId="1" xpath="/ReportingInfo/capital/capitalStock/subsequentValuationsOfFinancialAssetsAndInstruments/increases" xmlDataType="double"/>
    </xmlCellPr>
  </singleXmlCell>
  <singleXmlCell id="188" xr6:uid="{00000000-000C-0000-FFFF-FFFFBB000000}" r="C28" connectionId="0">
    <xmlCellPr id="1" xr6:uid="{00000000-0010-0000-BB00-000001000000}" uniqueName="decreases">
      <xmlPr mapId="1" xpath="/ReportingInfo/capital/capitalStock/subsequentValuationsOfFinancialAssetsAndInstruments/decreases" xmlDataType="double"/>
    </xmlCellPr>
  </singleXmlCell>
  <singleXmlCell id="189" xr6:uid="{00000000-000C-0000-FFFF-FFFFBC000000}" r="C29" connectionId="0">
    <xmlCellPr id="1" xr6:uid="{00000000-0010-0000-BC00-000001000000}" uniqueName="effectOfDeferredTaxes">
      <xmlPr mapId="1" xpath="/ReportingInfo/capital/capitalStock/effectOfDeferredTaxes" xmlDataType="double"/>
    </xmlCellPr>
  </singleXmlCell>
  <singleXmlCell id="190" xr6:uid="{00000000-000C-0000-FFFF-FFFFBD000000}" r="C30" connectionId="0">
    <xmlCellPr id="1" xr6:uid="{00000000-0010-0000-BD00-000001000000}" uniqueName="otherAmendments">
      <xmlPr mapId="1" xpath="/ReportingInfo/capital/capitalStock/otherAmendments" xmlDataType="double"/>
    </xmlCellPr>
  </singleXmlCell>
  <singleXmlCell id="191" xr6:uid="{00000000-000C-0000-FFFF-FFFFBE000000}" r="C32" connectionId="0">
    <xmlCellPr id="1" xr6:uid="{00000000-0010-0000-BE00-000001000000}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xr6:uid="{00000000-000C-0000-FFFF-FFFFBF000000}" r="C33" connectionId="0">
    <xmlCellPr id="1" xr6:uid="{00000000-0010-0000-BF00-000001000000}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xr6:uid="{00000000-000C-0000-FFFF-FFFFC0000000}" r="H13" connectionId="0">
    <xmlCellPr id="1" xr6:uid="{00000000-0010-0000-C000-000001000000}" uniqueName="balanceAtTheBeginningOfTheReportingPeriod">
      <xmlPr mapId="1" xpath="/ReportingInfo/capital/otherTargetReserves/balanceAtTheBeginningOfTheReportingPeriod" xmlDataType="double"/>
    </xmlCellPr>
  </singleXmlCell>
  <singleXmlCell id="194" xr6:uid="{00000000-000C-0000-FFFF-FFFFC1000000}" r="K13" connectionId="0">
    <xmlCellPr id="1" xr6:uid="{00000000-0010-0000-C100-000001000000}" uniqueName="balanceAtTheBeginningOfTheReportingPeriod">
      <xmlPr mapId="1" xpath="/ReportingInfo/capital/transReserve/balanceAtTheBeginningOfTheReportingPeriod" xmlDataType="double"/>
    </xmlCellPr>
  </singleXmlCell>
  <singleXmlCell id="195" xr6:uid="{00000000-000C-0000-FFFF-FFFFC2000000}" r="K18" connectionId="0">
    <xmlCellPr id="1" xr6:uid="{00000000-0010-0000-C200-000001000000}" uniqueName="netProfitLossForThePeriod">
      <xmlPr mapId="1" xpath="/ReportingInfo/capital/transReserve/netProfitLossForThePeriod" xmlDataType="double"/>
    </xmlCellPr>
  </singleXmlCell>
  <singleXmlCell id="196" xr6:uid="{00000000-000C-0000-FFFF-FFFFC3000000}" r="M18" connectionId="0">
    <xmlCellPr id="1" xr6:uid="{00000000-0010-0000-C300-000001000000}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workbookViewId="0">
      <selection activeCell="B11" sqref="B11"/>
    </sheetView>
  </sheetViews>
  <sheetFormatPr defaultColWidth="9.140625" defaultRowHeight="15.75"/>
  <cols>
    <col min="1" max="1" width="30.7109375" style="404" customWidth="1"/>
    <col min="2" max="2" width="65.7109375" style="404" customWidth="1"/>
    <col min="3" max="3" width="4.140625" style="404" customWidth="1"/>
    <col min="4" max="4" width="4" style="404" customWidth="1"/>
    <col min="5" max="26" width="9.140625" style="404"/>
    <col min="27" max="27" width="9.85546875" style="404" customWidth="1"/>
    <col min="28" max="16384" width="9.140625" style="404"/>
  </cols>
  <sheetData>
    <row r="1" spans="1:27">
      <c r="A1" s="405" t="s">
        <v>0</v>
      </c>
      <c r="B1" s="406"/>
      <c r="Z1" s="432">
        <v>1</v>
      </c>
      <c r="AA1" s="433">
        <f>IF(ISBLANK(_endDate),"",_endDate)</f>
        <v>46022</v>
      </c>
    </row>
    <row r="2" spans="1:27">
      <c r="A2" s="407" t="s">
        <v>1</v>
      </c>
      <c r="B2" s="40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32">
        <v>2</v>
      </c>
      <c r="AA2" s="433">
        <f>IF(ISBLANK(_pdeReportingDate),"",_pdeReportingDate)</f>
        <v>46052</v>
      </c>
    </row>
    <row r="3" spans="1:27">
      <c r="A3" s="409" t="s">
        <v>2</v>
      </c>
      <c r="B3" s="4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32">
        <v>3</v>
      </c>
      <c r="AA3" s="433" t="str">
        <f>IF(ISBLANK(_authorName),"",_authorName)</f>
        <v>МДН Финанс ЕООД - Мирослава Николова</v>
      </c>
    </row>
    <row r="4" spans="1:27">
      <c r="A4" s="411" t="s">
        <v>3</v>
      </c>
      <c r="B4" s="40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12" t="s">
        <v>4</v>
      </c>
      <c r="B5" s="4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405"/>
      <c r="B7" s="4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14" t="s">
        <v>5</v>
      </c>
      <c r="B8" s="415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6" t="s">
        <v>6</v>
      </c>
      <c r="B9" s="417">
        <v>45658</v>
      </c>
      <c r="C9" s="41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6" t="s">
        <v>7</v>
      </c>
      <c r="B10" s="417">
        <v>46022</v>
      </c>
      <c r="C10" s="41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6" t="s">
        <v>8</v>
      </c>
      <c r="B11" s="417">
        <v>46052</v>
      </c>
      <c r="C11" s="4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20"/>
      <c r="B12" s="4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12" t="s">
        <v>9</v>
      </c>
      <c r="B13" s="4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6" t="s">
        <v>10</v>
      </c>
      <c r="B14" s="422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23" t="s">
        <v>12</v>
      </c>
      <c r="B15" s="424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6" t="s">
        <v>14</v>
      </c>
      <c r="B16" s="422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6" t="s">
        <v>16</v>
      </c>
      <c r="B17" s="422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6" t="s">
        <v>18</v>
      </c>
      <c r="B18" s="42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6" t="s">
        <v>20</v>
      </c>
      <c r="B19" s="422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6" t="s">
        <v>22</v>
      </c>
      <c r="B20" s="422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23" t="s">
        <v>23</v>
      </c>
      <c r="B21" s="424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23" t="s">
        <v>25</v>
      </c>
      <c r="B22" s="4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23" t="s">
        <v>26</v>
      </c>
      <c r="B23" s="425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23" t="s">
        <v>28</v>
      </c>
      <c r="B24" s="426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6" t="s">
        <v>30</v>
      </c>
      <c r="B25" s="427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23" t="s">
        <v>32</v>
      </c>
      <c r="B26" s="424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23" t="s">
        <v>34</v>
      </c>
      <c r="B27" s="424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28" t="s">
        <v>36</v>
      </c>
      <c r="B28" s="429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30"/>
      <c r="B29" s="4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31" t="s">
        <v>38</v>
      </c>
      <c r="B30" s="4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929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930</v>
      </c>
    </row>
    <row r="7" spans="1:6">
      <c r="A7" t="s">
        <v>931</v>
      </c>
    </row>
    <row r="8" spans="1:6">
      <c r="A8" t="s">
        <v>932</v>
      </c>
    </row>
    <row r="9" spans="1:6">
      <c r="A9" t="s">
        <v>933</v>
      </c>
    </row>
    <row r="11" spans="1:6">
      <c r="A11" t="s">
        <v>934</v>
      </c>
    </row>
    <row r="12" spans="1:6">
      <c r="A12" t="s">
        <v>935</v>
      </c>
    </row>
    <row r="13" spans="1:6">
      <c r="A13" t="s">
        <v>936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3" zoomScaleNormal="85" workbookViewId="0">
      <selection activeCell="C19" sqref="C19"/>
    </sheetView>
  </sheetViews>
  <sheetFormatPr defaultColWidth="9.28515625" defaultRowHeight="15.75"/>
  <cols>
    <col min="1" max="1" width="70.7109375" style="93" customWidth="1"/>
    <col min="2" max="2" width="10.7109375" style="93" customWidth="1"/>
    <col min="3" max="4" width="15.7109375" style="93" customWidth="1"/>
    <col min="5" max="5" width="70.7109375" style="93" customWidth="1"/>
    <col min="6" max="6" width="10.7109375" style="92" customWidth="1"/>
    <col min="7" max="7" width="15.7109375" style="93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>
      <c r="A1" s="101" t="s">
        <v>39</v>
      </c>
      <c r="B1" s="46"/>
      <c r="C1" s="46"/>
      <c r="D1" s="46"/>
      <c r="H1" s="293"/>
    </row>
    <row r="2" spans="1:28" s="57" customFormat="1">
      <c r="A2" s="163" t="str">
        <f>CONCATENATE("(",LOWER(reportConsolidation),")")</f>
        <v>(на индивидуална основа)</v>
      </c>
      <c r="B2" s="101"/>
      <c r="C2" s="101"/>
      <c r="D2" s="101"/>
      <c r="E2" s="226"/>
      <c r="F2" s="294"/>
      <c r="G2" s="295"/>
      <c r="H2" s="295"/>
    </row>
    <row r="3" spans="1:28" s="57" customFormat="1">
      <c r="A3" s="46"/>
      <c r="B3" s="44"/>
      <c r="C3" s="44"/>
      <c r="D3" s="44"/>
      <c r="E3" s="49"/>
      <c r="F3" s="296"/>
      <c r="G3" s="297"/>
      <c r="H3" s="2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>
      <c r="A4" s="51" t="str">
        <f>CONCATENATE("на ",UPPER(pdeName))</f>
        <v>на КОРПОРАЦИЯ ЗА ТЕХНОЛОГИИ И ИНОВАЦИИ АД</v>
      </c>
      <c r="B4" s="44"/>
      <c r="C4" s="44"/>
      <c r="D4" s="44"/>
      <c r="H4" s="29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>
      <c r="A5" s="51" t="str">
        <f>CONCATENATE("ЕИК по БУЛСТАТ: ",pdeBulstat)</f>
        <v>ЕИК по БУЛСТАТ: 115086942</v>
      </c>
      <c r="B5" s="101"/>
      <c r="C5" s="101"/>
      <c r="D5" s="101"/>
      <c r="H5" s="2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>
      <c r="A6" s="51" t="str">
        <f>CONCATENATE("към ",TEXT(endDate,"dd.mm.yyyy")," г.")</f>
        <v>към 31.12.2025 г.</v>
      </c>
      <c r="B6" s="101"/>
      <c r="C6" s="101"/>
      <c r="D6" s="101"/>
      <c r="H6" s="8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>
      <c r="A7" s="299"/>
      <c r="B7" s="299"/>
      <c r="C7" s="300"/>
      <c r="D7" s="301"/>
      <c r="E7" s="301"/>
      <c r="F7" s="299"/>
      <c r="G7" s="295"/>
      <c r="H7" s="60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302" t="s">
        <v>41</v>
      </c>
      <c r="B8" s="303" t="s">
        <v>42</v>
      </c>
      <c r="C8" s="304" t="s">
        <v>43</v>
      </c>
      <c r="D8" s="305" t="s">
        <v>44</v>
      </c>
      <c r="E8" s="306" t="s">
        <v>45</v>
      </c>
      <c r="F8" s="303" t="s">
        <v>42</v>
      </c>
      <c r="G8" s="304" t="s">
        <v>46</v>
      </c>
      <c r="H8" s="305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307" t="s">
        <v>48</v>
      </c>
      <c r="B9" s="308" t="s">
        <v>49</v>
      </c>
      <c r="C9" s="308">
        <v>1</v>
      </c>
      <c r="D9" s="309">
        <v>2</v>
      </c>
      <c r="E9" s="310" t="s">
        <v>48</v>
      </c>
      <c r="F9" s="308" t="s">
        <v>49</v>
      </c>
      <c r="G9" s="308">
        <v>1</v>
      </c>
      <c r="H9" s="3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311" t="s">
        <v>50</v>
      </c>
      <c r="B10" s="312"/>
      <c r="C10" s="313"/>
      <c r="D10" s="314"/>
      <c r="E10" s="311" t="s">
        <v>51</v>
      </c>
      <c r="F10" s="315"/>
      <c r="G10" s="316"/>
      <c r="H10" s="3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318" t="s">
        <v>52</v>
      </c>
      <c r="B11" s="319"/>
      <c r="C11" s="320"/>
      <c r="D11" s="321"/>
      <c r="E11" s="318" t="s">
        <v>53</v>
      </c>
      <c r="F11" s="322"/>
      <c r="G11" s="323"/>
      <c r="H11" s="3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25" t="s">
        <v>54</v>
      </c>
      <c r="B12" s="326" t="s">
        <v>55</v>
      </c>
      <c r="C12" s="185">
        <v>152</v>
      </c>
      <c r="D12" s="185">
        <v>152</v>
      </c>
      <c r="E12" s="325" t="s">
        <v>56</v>
      </c>
      <c r="F12" s="327" t="s">
        <v>57</v>
      </c>
      <c r="G12" s="185">
        <v>10590</v>
      </c>
      <c r="H12" s="185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325" t="s">
        <v>58</v>
      </c>
      <c r="B13" s="326" t="s">
        <v>59</v>
      </c>
      <c r="C13" s="185">
        <v>82</v>
      </c>
      <c r="D13" s="185">
        <v>84</v>
      </c>
      <c r="E13" s="325" t="s">
        <v>60</v>
      </c>
      <c r="F13" s="327" t="s">
        <v>61</v>
      </c>
      <c r="G13" s="185">
        <v>10590</v>
      </c>
      <c r="H13" s="185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325" t="s">
        <v>62</v>
      </c>
      <c r="B14" s="326" t="s">
        <v>63</v>
      </c>
      <c r="C14" s="185"/>
      <c r="D14" s="185">
        <v>1</v>
      </c>
      <c r="E14" s="325" t="s">
        <v>64</v>
      </c>
      <c r="F14" s="327" t="s">
        <v>65</v>
      </c>
      <c r="G14" s="185"/>
      <c r="H14" s="18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325" t="s">
        <v>66</v>
      </c>
      <c r="B15" s="326" t="s">
        <v>67</v>
      </c>
      <c r="C15" s="185">
        <v>94</v>
      </c>
      <c r="D15" s="185">
        <v>97</v>
      </c>
      <c r="E15" s="328" t="s">
        <v>68</v>
      </c>
      <c r="F15" s="327" t="s">
        <v>69</v>
      </c>
      <c r="G15" s="185"/>
      <c r="H15" s="18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325" t="s">
        <v>70</v>
      </c>
      <c r="B16" s="326" t="s">
        <v>71</v>
      </c>
      <c r="C16" s="185">
        <v>1</v>
      </c>
      <c r="D16" s="185">
        <v>1</v>
      </c>
      <c r="E16" s="328" t="s">
        <v>72</v>
      </c>
      <c r="F16" s="327" t="s">
        <v>73</v>
      </c>
      <c r="G16" s="185"/>
      <c r="H16" s="18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325" t="s">
        <v>74</v>
      </c>
      <c r="B17" s="326" t="s">
        <v>75</v>
      </c>
      <c r="C17" s="185">
        <v>106</v>
      </c>
      <c r="D17" s="185"/>
      <c r="E17" s="328" t="s">
        <v>76</v>
      </c>
      <c r="F17" s="327" t="s">
        <v>77</v>
      </c>
      <c r="G17" s="185"/>
      <c r="H17" s="18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325" t="s">
        <v>78</v>
      </c>
      <c r="B18" s="326" t="s">
        <v>79</v>
      </c>
      <c r="C18" s="185"/>
      <c r="D18" s="185">
        <v>1048</v>
      </c>
      <c r="E18" s="329" t="s">
        <v>80</v>
      </c>
      <c r="F18" s="330" t="s">
        <v>81</v>
      </c>
      <c r="G18" s="331">
        <f>G12+G15+G16+G17</f>
        <v>10590</v>
      </c>
      <c r="H18" s="33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325" t="s">
        <v>82</v>
      </c>
      <c r="B19" s="326" t="s">
        <v>83</v>
      </c>
      <c r="C19" s="185">
        <v>21</v>
      </c>
      <c r="D19" s="185">
        <v>73</v>
      </c>
      <c r="E19" s="318" t="s">
        <v>84</v>
      </c>
      <c r="F19" s="333"/>
      <c r="G19" s="334"/>
      <c r="H19" s="3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36" t="s">
        <v>85</v>
      </c>
      <c r="B20" s="337" t="s">
        <v>86</v>
      </c>
      <c r="C20" s="338">
        <f>SUM(C12:C19)</f>
        <v>456</v>
      </c>
      <c r="D20" s="339">
        <f>SUM(D12:D19)</f>
        <v>1456</v>
      </c>
      <c r="E20" s="325" t="s">
        <v>87</v>
      </c>
      <c r="F20" s="327" t="s">
        <v>88</v>
      </c>
      <c r="G20" s="185"/>
      <c r="H20" s="185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318" t="s">
        <v>89</v>
      </c>
      <c r="B21" s="337" t="s">
        <v>90</v>
      </c>
      <c r="C21" s="340">
        <v>5213</v>
      </c>
      <c r="D21" s="340">
        <v>3851</v>
      </c>
      <c r="E21" s="325" t="s">
        <v>91</v>
      </c>
      <c r="F21" s="327" t="s">
        <v>92</v>
      </c>
      <c r="G21" s="185"/>
      <c r="H21" s="18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318" t="s">
        <v>93</v>
      </c>
      <c r="B22" s="337" t="s">
        <v>94</v>
      </c>
      <c r="C22" s="340"/>
      <c r="D22" s="341"/>
      <c r="E22" s="342" t="s">
        <v>95</v>
      </c>
      <c r="F22" s="327" t="s">
        <v>96</v>
      </c>
      <c r="G22" s="320">
        <f>SUM(G23:G25)</f>
        <v>0</v>
      </c>
      <c r="H22" s="321">
        <f>SUM(H23:H25)</f>
        <v>6770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318" t="s">
        <v>97</v>
      </c>
      <c r="B23" s="326"/>
      <c r="C23" s="320"/>
      <c r="D23" s="321"/>
      <c r="E23" s="328" t="s">
        <v>98</v>
      </c>
      <c r="F23" s="327" t="s">
        <v>99</v>
      </c>
      <c r="G23" s="185"/>
      <c r="H23" s="185">
        <v>3276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25" t="s">
        <v>100</v>
      </c>
      <c r="B24" s="326" t="s">
        <v>101</v>
      </c>
      <c r="C24" s="185"/>
      <c r="D24" s="185">
        <v>1</v>
      </c>
      <c r="E24" s="343" t="s">
        <v>102</v>
      </c>
      <c r="F24" s="327" t="s">
        <v>103</v>
      </c>
      <c r="G24" s="185"/>
      <c r="H24" s="18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325" t="s">
        <v>104</v>
      </c>
      <c r="B25" s="326" t="s">
        <v>105</v>
      </c>
      <c r="C25" s="185">
        <v>115</v>
      </c>
      <c r="D25" s="185"/>
      <c r="E25" s="325" t="s">
        <v>106</v>
      </c>
      <c r="F25" s="327" t="s">
        <v>107</v>
      </c>
      <c r="G25" s="185"/>
      <c r="H25" s="185">
        <v>3494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325" t="s">
        <v>108</v>
      </c>
      <c r="B26" s="326" t="s">
        <v>109</v>
      </c>
      <c r="C26" s="185"/>
      <c r="D26" s="185"/>
      <c r="E26" s="344" t="s">
        <v>110</v>
      </c>
      <c r="F26" s="333" t="s">
        <v>111</v>
      </c>
      <c r="G26" s="338">
        <f>G20+G21+G22</f>
        <v>0</v>
      </c>
      <c r="H26" s="339">
        <f>H20+H21+H22</f>
        <v>6877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325" t="s">
        <v>112</v>
      </c>
      <c r="B27" s="326" t="s">
        <v>113</v>
      </c>
      <c r="C27" s="185">
        <v>236</v>
      </c>
      <c r="D27" s="185">
        <v>446</v>
      </c>
      <c r="E27" s="318" t="s">
        <v>114</v>
      </c>
      <c r="F27" s="333"/>
      <c r="G27" s="334"/>
      <c r="H27" s="3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36" t="s">
        <v>115</v>
      </c>
      <c r="B28" s="337" t="s">
        <v>116</v>
      </c>
      <c r="C28" s="338">
        <f>SUM(C24:C27)</f>
        <v>351</v>
      </c>
      <c r="D28" s="339">
        <f>SUM(D24:D27)</f>
        <v>447</v>
      </c>
      <c r="E28" s="343" t="s">
        <v>117</v>
      </c>
      <c r="F28" s="327" t="s">
        <v>118</v>
      </c>
      <c r="G28" s="320">
        <f>SUM(G29:G31)</f>
        <v>-146</v>
      </c>
      <c r="H28" s="321">
        <f>SUM(H29:H31)</f>
        <v>512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325"/>
      <c r="B29" s="326"/>
      <c r="C29" s="320"/>
      <c r="D29" s="321"/>
      <c r="E29" s="325" t="s">
        <v>119</v>
      </c>
      <c r="F29" s="327" t="s">
        <v>120</v>
      </c>
      <c r="G29" s="185"/>
      <c r="H29" s="185">
        <v>8344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318" t="s">
        <v>121</v>
      </c>
      <c r="B30" s="326"/>
      <c r="C30" s="320"/>
      <c r="D30" s="321"/>
      <c r="E30" s="342" t="s">
        <v>122</v>
      </c>
      <c r="F30" s="327" t="s">
        <v>123</v>
      </c>
      <c r="G30" s="185">
        <v>-146</v>
      </c>
      <c r="H30" s="185">
        <v>-7832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325" t="s">
        <v>124</v>
      </c>
      <c r="B31" s="326" t="s">
        <v>125</v>
      </c>
      <c r="C31" s="185"/>
      <c r="D31" s="345"/>
      <c r="E31" s="325" t="s">
        <v>126</v>
      </c>
      <c r="F31" s="327" t="s">
        <v>127</v>
      </c>
      <c r="G31" s="185"/>
      <c r="H31" s="18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325" t="s">
        <v>128</v>
      </c>
      <c r="B32" s="326" t="s">
        <v>129</v>
      </c>
      <c r="C32" s="185"/>
      <c r="D32" s="345"/>
      <c r="E32" s="343" t="s">
        <v>130</v>
      </c>
      <c r="F32" s="327" t="s">
        <v>131</v>
      </c>
      <c r="G32" s="185"/>
      <c r="H32" s="18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36" t="s">
        <v>132</v>
      </c>
      <c r="B33" s="337" t="s">
        <v>133</v>
      </c>
      <c r="C33" s="338">
        <f>C31+C32</f>
        <v>0</v>
      </c>
      <c r="D33" s="339">
        <f>D31+D32</f>
        <v>0</v>
      </c>
      <c r="E33" s="328" t="s">
        <v>134</v>
      </c>
      <c r="F33" s="327" t="s">
        <v>135</v>
      </c>
      <c r="G33" s="185">
        <v>-521</v>
      </c>
      <c r="H33" s="185">
        <v>-2942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318" t="s">
        <v>136</v>
      </c>
      <c r="B34" s="326"/>
      <c r="C34" s="320"/>
      <c r="D34" s="321"/>
      <c r="E34" s="344" t="s">
        <v>137</v>
      </c>
      <c r="F34" s="333" t="s">
        <v>138</v>
      </c>
      <c r="G34" s="338">
        <f>G28+G32+G33</f>
        <v>-667</v>
      </c>
      <c r="H34" s="339">
        <f>H28+H32+H33</f>
        <v>-2430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325" t="s">
        <v>139</v>
      </c>
      <c r="B35" s="326" t="s">
        <v>140</v>
      </c>
      <c r="C35" s="320">
        <f>SUM(C36:C39)</f>
        <v>4258</v>
      </c>
      <c r="D35" s="321">
        <f>SUM(D36:D39)</f>
        <v>4231</v>
      </c>
      <c r="E35" s="325"/>
      <c r="F35" s="346"/>
      <c r="G35" s="347"/>
      <c r="H35" s="34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325" t="s">
        <v>141</v>
      </c>
      <c r="B36" s="326" t="s">
        <v>142</v>
      </c>
      <c r="C36" s="185">
        <v>4258</v>
      </c>
      <c r="D36" s="185">
        <v>4228</v>
      </c>
      <c r="E36" s="349"/>
      <c r="F36" s="350"/>
      <c r="G36" s="347"/>
      <c r="H36" s="34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325" t="s">
        <v>143</v>
      </c>
      <c r="B37" s="326" t="s">
        <v>144</v>
      </c>
      <c r="C37" s="185"/>
      <c r="D37" s="185"/>
      <c r="E37" s="351" t="s">
        <v>145</v>
      </c>
      <c r="F37" s="346" t="s">
        <v>146</v>
      </c>
      <c r="G37" s="352">
        <f>G26+G18+G34</f>
        <v>9923</v>
      </c>
      <c r="H37" s="353">
        <f>H26+H18+H34</f>
        <v>10447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325" t="s">
        <v>147</v>
      </c>
      <c r="B38" s="326" t="s">
        <v>148</v>
      </c>
      <c r="C38" s="185"/>
      <c r="D38" s="185">
        <v>3</v>
      </c>
      <c r="E38" s="325"/>
      <c r="F38" s="346"/>
      <c r="G38" s="347"/>
      <c r="H38" s="3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325" t="s">
        <v>149</v>
      </c>
      <c r="B39" s="326" t="s">
        <v>150</v>
      </c>
      <c r="C39" s="185"/>
      <c r="D39" s="185"/>
      <c r="E39" s="354"/>
      <c r="F39" s="355"/>
      <c r="G39" s="356"/>
      <c r="H39" s="35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325" t="s">
        <v>151</v>
      </c>
      <c r="B40" s="326" t="s">
        <v>152</v>
      </c>
      <c r="C40" s="320">
        <f>C41+C42+C44</f>
        <v>0</v>
      </c>
      <c r="D40" s="321">
        <f>D41+D42+D44</f>
        <v>0</v>
      </c>
      <c r="E40" s="358" t="s">
        <v>153</v>
      </c>
      <c r="F40" s="359" t="s">
        <v>154</v>
      </c>
      <c r="G40" s="360"/>
      <c r="H40" s="36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325" t="s">
        <v>155</v>
      </c>
      <c r="B41" s="326" t="s">
        <v>156</v>
      </c>
      <c r="C41" s="185"/>
      <c r="D41" s="345"/>
      <c r="E41" s="362"/>
      <c r="F41" s="363"/>
      <c r="G41" s="356"/>
      <c r="H41" s="35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325" t="s">
        <v>157</v>
      </c>
      <c r="B42" s="326" t="s">
        <v>158</v>
      </c>
      <c r="C42" s="185"/>
      <c r="D42" s="345"/>
      <c r="E42" s="358" t="s">
        <v>159</v>
      </c>
      <c r="F42" s="364"/>
      <c r="G42" s="365"/>
      <c r="H42" s="36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325" t="s">
        <v>160</v>
      </c>
      <c r="B43" s="326" t="s">
        <v>161</v>
      </c>
      <c r="C43" s="185"/>
      <c r="D43" s="345"/>
      <c r="E43" s="318" t="s">
        <v>162</v>
      </c>
      <c r="F43" s="350"/>
      <c r="G43" s="347"/>
      <c r="H43" s="34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325" t="s">
        <v>163</v>
      </c>
      <c r="B44" s="326" t="s">
        <v>164</v>
      </c>
      <c r="C44" s="185"/>
      <c r="D44" s="345"/>
      <c r="E44" s="328" t="s">
        <v>165</v>
      </c>
      <c r="F44" s="327" t="s">
        <v>166</v>
      </c>
      <c r="G44" s="185"/>
      <c r="H44" s="185">
        <v>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325" t="s">
        <v>167</v>
      </c>
      <c r="B45" s="326" t="s">
        <v>168</v>
      </c>
      <c r="C45" s="185"/>
      <c r="D45" s="345"/>
      <c r="E45" s="367" t="s">
        <v>169</v>
      </c>
      <c r="F45" s="327" t="s">
        <v>170</v>
      </c>
      <c r="G45" s="185"/>
      <c r="H45" s="18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68" t="s">
        <v>171</v>
      </c>
      <c r="B46" s="337" t="s">
        <v>172</v>
      </c>
      <c r="C46" s="338">
        <f>C35+C40+C45</f>
        <v>4258</v>
      </c>
      <c r="D46" s="339">
        <f>D35+D40+D45</f>
        <v>4231</v>
      </c>
      <c r="E46" s="342" t="s">
        <v>173</v>
      </c>
      <c r="F46" s="327" t="s">
        <v>174</v>
      </c>
      <c r="G46" s="185"/>
      <c r="H46" s="18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318" t="s">
        <v>175</v>
      </c>
      <c r="B47" s="369"/>
      <c r="C47" s="352"/>
      <c r="D47" s="353"/>
      <c r="E47" s="325" t="s">
        <v>176</v>
      </c>
      <c r="F47" s="327" t="s">
        <v>177</v>
      </c>
      <c r="G47" s="185">
        <v>121</v>
      </c>
      <c r="H47" s="185">
        <v>233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325" t="s">
        <v>178</v>
      </c>
      <c r="B48" s="326" t="s">
        <v>179</v>
      </c>
      <c r="C48" s="185">
        <v>200</v>
      </c>
      <c r="D48" s="185">
        <v>222</v>
      </c>
      <c r="E48" s="342" t="s">
        <v>180</v>
      </c>
      <c r="F48" s="327" t="s">
        <v>181</v>
      </c>
      <c r="G48" s="185"/>
      <c r="H48" s="18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325" t="s">
        <v>182</v>
      </c>
      <c r="B49" s="326" t="s">
        <v>183</v>
      </c>
      <c r="C49" s="185"/>
      <c r="D49" s="185">
        <v>74</v>
      </c>
      <c r="E49" s="325" t="s">
        <v>184</v>
      </c>
      <c r="F49" s="327" t="s">
        <v>185</v>
      </c>
      <c r="G49" s="185"/>
      <c r="H49" s="18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25" t="s">
        <v>186</v>
      </c>
      <c r="B50" s="326" t="s">
        <v>187</v>
      </c>
      <c r="C50" s="185"/>
      <c r="D50" s="185"/>
      <c r="E50" s="342" t="s">
        <v>85</v>
      </c>
      <c r="F50" s="333" t="s">
        <v>188</v>
      </c>
      <c r="G50" s="320">
        <f>SUM(G44:G49)</f>
        <v>121</v>
      </c>
      <c r="H50" s="321">
        <f>SUM(H44:H49)</f>
        <v>238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325" t="s">
        <v>112</v>
      </c>
      <c r="B51" s="326" t="s">
        <v>189</v>
      </c>
      <c r="C51" s="185"/>
      <c r="D51" s="185"/>
      <c r="E51" s="325"/>
      <c r="F51" s="327"/>
      <c r="G51" s="320"/>
      <c r="H51" s="3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36" t="s">
        <v>190</v>
      </c>
      <c r="B52" s="337" t="s">
        <v>191</v>
      </c>
      <c r="C52" s="338">
        <f>SUM(C48:C51)</f>
        <v>200</v>
      </c>
      <c r="D52" s="339">
        <f>SUM(D48:D51)</f>
        <v>296</v>
      </c>
      <c r="E52" s="342" t="s">
        <v>192</v>
      </c>
      <c r="F52" s="333" t="s">
        <v>193</v>
      </c>
      <c r="G52" s="185"/>
      <c r="H52" s="3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5" t="s">
        <v>194</v>
      </c>
      <c r="B53" s="337"/>
      <c r="C53" s="320"/>
      <c r="D53" s="321"/>
      <c r="E53" s="325" t="s">
        <v>195</v>
      </c>
      <c r="F53" s="333" t="s">
        <v>196</v>
      </c>
      <c r="G53" s="185"/>
      <c r="H53" s="3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318" t="s">
        <v>197</v>
      </c>
      <c r="B54" s="337" t="s">
        <v>198</v>
      </c>
      <c r="C54" s="370"/>
      <c r="D54" s="371"/>
      <c r="E54" s="325" t="s">
        <v>199</v>
      </c>
      <c r="F54" s="333" t="s">
        <v>200</v>
      </c>
      <c r="G54" s="185"/>
      <c r="H54" s="3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318" t="s">
        <v>201</v>
      </c>
      <c r="B55" s="337" t="s">
        <v>202</v>
      </c>
      <c r="C55" s="370"/>
      <c r="D55" s="371"/>
      <c r="E55" s="325" t="s">
        <v>203</v>
      </c>
      <c r="F55" s="333" t="s">
        <v>204</v>
      </c>
      <c r="G55" s="185"/>
      <c r="H55" s="345"/>
    </row>
    <row r="56" spans="1:28">
      <c r="A56" s="372" t="s">
        <v>205</v>
      </c>
      <c r="B56" s="373" t="s">
        <v>206</v>
      </c>
      <c r="C56" s="374">
        <f>C20+C21+C22+C28+C33+C46+C52+C54+C55</f>
        <v>10478</v>
      </c>
      <c r="D56" s="375">
        <f>D20+D21+D22+D28+D33+D46+D52+D54+D55</f>
        <v>10281</v>
      </c>
      <c r="E56" s="318" t="s">
        <v>207</v>
      </c>
      <c r="F56" s="346" t="s">
        <v>208</v>
      </c>
      <c r="G56" s="352">
        <f>G50+G52+G53+G54+G55</f>
        <v>121</v>
      </c>
      <c r="H56" s="353">
        <f>H50+H52+H53+H54+H55</f>
        <v>238</v>
      </c>
      <c r="M56" s="223"/>
    </row>
    <row r="57" spans="1:28">
      <c r="A57" s="376" t="s">
        <v>209</v>
      </c>
      <c r="B57" s="377"/>
      <c r="C57" s="313"/>
      <c r="D57" s="314"/>
      <c r="E57" s="376" t="s">
        <v>210</v>
      </c>
      <c r="F57" s="359"/>
      <c r="G57" s="313"/>
      <c r="H57" s="314"/>
    </row>
    <row r="58" spans="1:28">
      <c r="A58" s="318" t="s">
        <v>211</v>
      </c>
      <c r="B58" s="369"/>
      <c r="C58" s="352"/>
      <c r="D58" s="353"/>
      <c r="E58" s="318" t="s">
        <v>162</v>
      </c>
      <c r="F58" s="327"/>
      <c r="G58" s="320"/>
      <c r="H58" s="321"/>
      <c r="M58" s="223"/>
    </row>
    <row r="59" spans="1:28" ht="31.5">
      <c r="A59" s="325" t="s">
        <v>212</v>
      </c>
      <c r="B59" s="326" t="s">
        <v>213</v>
      </c>
      <c r="C59" s="185"/>
      <c r="D59" s="185"/>
      <c r="E59" s="342" t="s">
        <v>214</v>
      </c>
      <c r="F59" s="378" t="s">
        <v>215</v>
      </c>
      <c r="G59" s="185"/>
      <c r="H59" s="345"/>
    </row>
    <row r="60" spans="1:28">
      <c r="A60" s="325" t="s">
        <v>216</v>
      </c>
      <c r="B60" s="326" t="s">
        <v>217</v>
      </c>
      <c r="C60" s="185"/>
      <c r="D60" s="185"/>
      <c r="E60" s="325" t="s">
        <v>218</v>
      </c>
      <c r="F60" s="327" t="s">
        <v>219</v>
      </c>
      <c r="G60" s="185"/>
      <c r="H60" s="345"/>
      <c r="M60" s="223"/>
    </row>
    <row r="61" spans="1:28">
      <c r="A61" s="325" t="s">
        <v>220</v>
      </c>
      <c r="B61" s="326" t="s">
        <v>221</v>
      </c>
      <c r="C61" s="185">
        <v>6</v>
      </c>
      <c r="D61" s="185">
        <v>11</v>
      </c>
      <c r="E61" s="328" t="s">
        <v>222</v>
      </c>
      <c r="F61" s="327" t="s">
        <v>223</v>
      </c>
      <c r="G61" s="320">
        <f>SUM(G62:G68)</f>
        <v>549</v>
      </c>
      <c r="H61" s="321">
        <f>SUM(H62:H68)</f>
        <v>509</v>
      </c>
    </row>
    <row r="62" spans="1:28">
      <c r="A62" s="325" t="s">
        <v>224</v>
      </c>
      <c r="B62" s="326" t="s">
        <v>225</v>
      </c>
      <c r="C62" s="185"/>
      <c r="D62" s="185"/>
      <c r="E62" s="328" t="s">
        <v>226</v>
      </c>
      <c r="F62" s="327" t="s">
        <v>227</v>
      </c>
      <c r="G62" s="185">
        <v>83</v>
      </c>
      <c r="H62" s="185">
        <v>110</v>
      </c>
      <c r="M62" s="223"/>
    </row>
    <row r="63" spans="1:28">
      <c r="A63" s="325" t="s">
        <v>228</v>
      </c>
      <c r="B63" s="326" t="s">
        <v>229</v>
      </c>
      <c r="C63" s="185"/>
      <c r="D63" s="185"/>
      <c r="E63" s="325" t="s">
        <v>230</v>
      </c>
      <c r="F63" s="327" t="s">
        <v>231</v>
      </c>
      <c r="G63" s="185"/>
      <c r="H63" s="185">
        <v>43</v>
      </c>
    </row>
    <row r="64" spans="1:28">
      <c r="A64" s="325" t="s">
        <v>232</v>
      </c>
      <c r="B64" s="326" t="s">
        <v>233</v>
      </c>
      <c r="C64" s="185"/>
      <c r="D64" s="185"/>
      <c r="E64" s="325" t="s">
        <v>234</v>
      </c>
      <c r="F64" s="327" t="s">
        <v>235</v>
      </c>
      <c r="G64" s="185">
        <v>103</v>
      </c>
      <c r="H64" s="185">
        <v>36</v>
      </c>
      <c r="M64" s="223"/>
    </row>
    <row r="65" spans="1:13">
      <c r="A65" s="336" t="s">
        <v>85</v>
      </c>
      <c r="B65" s="337" t="s">
        <v>236</v>
      </c>
      <c r="C65" s="338">
        <f>SUM(C59:C64)</f>
        <v>6</v>
      </c>
      <c r="D65" s="339">
        <f>SUM(D59:D64)</f>
        <v>11</v>
      </c>
      <c r="E65" s="325" t="s">
        <v>237</v>
      </c>
      <c r="F65" s="327" t="s">
        <v>238</v>
      </c>
      <c r="G65" s="185">
        <v>314</v>
      </c>
      <c r="H65" s="185">
        <v>252</v>
      </c>
    </row>
    <row r="66" spans="1:13">
      <c r="A66" s="325"/>
      <c r="B66" s="337"/>
      <c r="C66" s="320"/>
      <c r="D66" s="321"/>
      <c r="E66" s="325" t="s">
        <v>239</v>
      </c>
      <c r="F66" s="327" t="s">
        <v>240</v>
      </c>
      <c r="G66" s="185">
        <v>37</v>
      </c>
      <c r="H66" s="185">
        <v>46</v>
      </c>
    </row>
    <row r="67" spans="1:13">
      <c r="A67" s="318" t="s">
        <v>241</v>
      </c>
      <c r="B67" s="369"/>
      <c r="C67" s="352"/>
      <c r="D67" s="353"/>
      <c r="E67" s="325" t="s">
        <v>242</v>
      </c>
      <c r="F67" s="327" t="s">
        <v>243</v>
      </c>
      <c r="G67" s="185">
        <v>4</v>
      </c>
      <c r="H67" s="185">
        <v>7</v>
      </c>
    </row>
    <row r="68" spans="1:13">
      <c r="A68" s="325" t="s">
        <v>244</v>
      </c>
      <c r="B68" s="326" t="s">
        <v>245</v>
      </c>
      <c r="C68" s="185">
        <v>65</v>
      </c>
      <c r="D68" s="185">
        <v>91</v>
      </c>
      <c r="E68" s="325" t="s">
        <v>246</v>
      </c>
      <c r="F68" s="327" t="s">
        <v>247</v>
      </c>
      <c r="G68" s="185">
        <v>8</v>
      </c>
      <c r="H68" s="185">
        <v>15</v>
      </c>
    </row>
    <row r="69" spans="1:13">
      <c r="A69" s="325" t="s">
        <v>248</v>
      </c>
      <c r="B69" s="326" t="s">
        <v>249</v>
      </c>
      <c r="C69" s="185">
        <v>70</v>
      </c>
      <c r="D69" s="185">
        <v>195</v>
      </c>
      <c r="E69" s="342" t="s">
        <v>112</v>
      </c>
      <c r="F69" s="327" t="s">
        <v>250</v>
      </c>
      <c r="G69" s="185">
        <v>208</v>
      </c>
      <c r="H69" s="185">
        <v>213</v>
      </c>
    </row>
    <row r="70" spans="1:13">
      <c r="A70" s="325" t="s">
        <v>251</v>
      </c>
      <c r="B70" s="326" t="s">
        <v>252</v>
      </c>
      <c r="C70" s="185">
        <v>148</v>
      </c>
      <c r="D70" s="185">
        <v>193</v>
      </c>
      <c r="E70" s="325" t="s">
        <v>253</v>
      </c>
      <c r="F70" s="327" t="s">
        <v>254</v>
      </c>
      <c r="G70" s="185"/>
      <c r="H70" s="185"/>
    </row>
    <row r="71" spans="1:13">
      <c r="A71" s="325" t="s">
        <v>255</v>
      </c>
      <c r="B71" s="326" t="s">
        <v>256</v>
      </c>
      <c r="C71" s="185"/>
      <c r="D71" s="185">
        <v>80</v>
      </c>
      <c r="E71" s="379" t="s">
        <v>80</v>
      </c>
      <c r="F71" s="333" t="s">
        <v>257</v>
      </c>
      <c r="G71" s="338">
        <f>G59+G60+G61+G69+G70</f>
        <v>757</v>
      </c>
      <c r="H71" s="339">
        <f>H59+H60+H61+H69+H70</f>
        <v>722</v>
      </c>
    </row>
    <row r="72" spans="1:13">
      <c r="A72" s="325" t="s">
        <v>258</v>
      </c>
      <c r="B72" s="326" t="s">
        <v>259</v>
      </c>
      <c r="C72" s="185"/>
      <c r="D72" s="185"/>
      <c r="E72" s="328"/>
      <c r="F72" s="327"/>
      <c r="G72" s="320"/>
      <c r="H72" s="321"/>
    </row>
    <row r="73" spans="1:13">
      <c r="A73" s="325" t="s">
        <v>260</v>
      </c>
      <c r="B73" s="326" t="s">
        <v>261</v>
      </c>
      <c r="C73" s="185"/>
      <c r="D73" s="185">
        <v>36</v>
      </c>
      <c r="E73" s="368" t="s">
        <v>262</v>
      </c>
      <c r="F73" s="333" t="s">
        <v>263</v>
      </c>
      <c r="G73" s="370"/>
      <c r="H73" s="371"/>
    </row>
    <row r="74" spans="1:13">
      <c r="A74" s="325" t="s">
        <v>264</v>
      </c>
      <c r="B74" s="326" t="s">
        <v>265</v>
      </c>
      <c r="C74" s="185"/>
      <c r="D74" s="185"/>
      <c r="E74" s="380"/>
      <c r="F74" s="381"/>
      <c r="G74" s="320"/>
      <c r="H74" s="382"/>
    </row>
    <row r="75" spans="1:13">
      <c r="A75" s="325" t="s">
        <v>266</v>
      </c>
      <c r="B75" s="326" t="s">
        <v>267</v>
      </c>
      <c r="C75" s="185">
        <v>12</v>
      </c>
      <c r="D75" s="185">
        <v>54</v>
      </c>
      <c r="E75" s="383" t="s">
        <v>195</v>
      </c>
      <c r="F75" s="333" t="s">
        <v>268</v>
      </c>
      <c r="G75" s="370"/>
      <c r="H75" s="371"/>
    </row>
    <row r="76" spans="1:13">
      <c r="A76" s="336" t="s">
        <v>110</v>
      </c>
      <c r="B76" s="337" t="s">
        <v>269</v>
      </c>
      <c r="C76" s="338">
        <f>SUM(C68:C75)</f>
        <v>295</v>
      </c>
      <c r="D76" s="339">
        <f>SUM(D68:D75)</f>
        <v>649</v>
      </c>
      <c r="E76" s="380"/>
      <c r="F76" s="381"/>
      <c r="G76" s="320"/>
      <c r="H76" s="382"/>
    </row>
    <row r="77" spans="1:13">
      <c r="A77" s="325"/>
      <c r="B77" s="326"/>
      <c r="C77" s="320"/>
      <c r="D77" s="321"/>
      <c r="E77" s="368" t="s">
        <v>270</v>
      </c>
      <c r="F77" s="333" t="s">
        <v>271</v>
      </c>
      <c r="G77" s="370"/>
      <c r="H77" s="371"/>
    </row>
    <row r="78" spans="1:13">
      <c r="A78" s="318" t="s">
        <v>272</v>
      </c>
      <c r="B78" s="369"/>
      <c r="C78" s="352"/>
      <c r="D78" s="353"/>
      <c r="E78" s="325"/>
      <c r="F78" s="350"/>
      <c r="G78" s="347"/>
      <c r="H78" s="348"/>
      <c r="M78" s="223"/>
    </row>
    <row r="79" spans="1:13">
      <c r="A79" s="325" t="s">
        <v>273</v>
      </c>
      <c r="B79" s="326" t="s">
        <v>274</v>
      </c>
      <c r="C79" s="320">
        <f>SUM(C80:C82)</f>
        <v>1</v>
      </c>
      <c r="D79" s="321">
        <f>SUM(D80:D82)</f>
        <v>2</v>
      </c>
      <c r="E79" s="384" t="s">
        <v>275</v>
      </c>
      <c r="F79" s="346" t="s">
        <v>276</v>
      </c>
      <c r="G79" s="352">
        <f>G71+G73+G75+G77</f>
        <v>757</v>
      </c>
      <c r="H79" s="353">
        <f>H71+H73+H75+H77</f>
        <v>722</v>
      </c>
    </row>
    <row r="80" spans="1:13">
      <c r="A80" s="325" t="s">
        <v>277</v>
      </c>
      <c r="B80" s="326" t="s">
        <v>278</v>
      </c>
      <c r="C80" s="185"/>
      <c r="D80" s="185"/>
      <c r="E80" s="380"/>
      <c r="F80" s="381"/>
      <c r="G80" s="320"/>
      <c r="H80" s="382"/>
    </row>
    <row r="81" spans="1:13">
      <c r="A81" s="325" t="s">
        <v>279</v>
      </c>
      <c r="B81" s="326" t="s">
        <v>280</v>
      </c>
      <c r="C81" s="185"/>
      <c r="D81" s="185"/>
      <c r="E81" s="325"/>
      <c r="F81" s="385"/>
      <c r="G81" s="386"/>
      <c r="H81" s="387"/>
    </row>
    <row r="82" spans="1:13">
      <c r="A82" s="325" t="s">
        <v>281</v>
      </c>
      <c r="B82" s="326" t="s">
        <v>282</v>
      </c>
      <c r="C82" s="185">
        <v>1</v>
      </c>
      <c r="D82" s="185">
        <v>2</v>
      </c>
      <c r="E82" s="388"/>
      <c r="F82" s="389"/>
      <c r="G82" s="386"/>
      <c r="H82" s="387"/>
    </row>
    <row r="83" spans="1:13">
      <c r="A83" s="325" t="s">
        <v>283</v>
      </c>
      <c r="B83" s="326" t="s">
        <v>284</v>
      </c>
      <c r="C83" s="185"/>
      <c r="D83" s="185"/>
      <c r="E83" s="390"/>
      <c r="F83" s="389"/>
      <c r="G83" s="386"/>
      <c r="H83" s="387"/>
    </row>
    <row r="84" spans="1:13">
      <c r="A84" s="325" t="s">
        <v>167</v>
      </c>
      <c r="B84" s="326" t="s">
        <v>285</v>
      </c>
      <c r="C84" s="185"/>
      <c r="D84" s="185"/>
      <c r="E84" s="388"/>
      <c r="F84" s="389"/>
      <c r="G84" s="386"/>
      <c r="H84" s="387"/>
    </row>
    <row r="85" spans="1:13">
      <c r="A85" s="336" t="s">
        <v>286</v>
      </c>
      <c r="B85" s="337" t="s">
        <v>287</v>
      </c>
      <c r="C85" s="338">
        <f>C84+C83+C79</f>
        <v>1</v>
      </c>
      <c r="D85" s="339">
        <f>D84+D83+D79</f>
        <v>2</v>
      </c>
      <c r="E85" s="390"/>
      <c r="F85" s="389"/>
      <c r="G85" s="386"/>
      <c r="H85" s="387"/>
    </row>
    <row r="86" spans="1:13">
      <c r="A86" s="325"/>
      <c r="B86" s="337"/>
      <c r="C86" s="320"/>
      <c r="D86" s="321"/>
      <c r="E86" s="388"/>
      <c r="F86" s="389"/>
      <c r="G86" s="386"/>
      <c r="H86" s="387"/>
      <c r="M86" s="223"/>
    </row>
    <row r="87" spans="1:13">
      <c r="A87" s="318" t="s">
        <v>288</v>
      </c>
      <c r="B87" s="326"/>
      <c r="C87" s="320"/>
      <c r="D87" s="321"/>
      <c r="E87" s="390"/>
      <c r="F87" s="389"/>
      <c r="G87" s="386"/>
      <c r="H87" s="387"/>
    </row>
    <row r="88" spans="1:13">
      <c r="A88" s="325" t="s">
        <v>289</v>
      </c>
      <c r="B88" s="326" t="s">
        <v>290</v>
      </c>
      <c r="C88" s="185">
        <v>10</v>
      </c>
      <c r="D88" s="185">
        <v>6</v>
      </c>
      <c r="E88" s="388"/>
      <c r="F88" s="389"/>
      <c r="G88" s="386"/>
      <c r="H88" s="387"/>
      <c r="M88" s="223"/>
    </row>
    <row r="89" spans="1:13">
      <c r="A89" s="325" t="s">
        <v>291</v>
      </c>
      <c r="B89" s="326" t="s">
        <v>292</v>
      </c>
      <c r="C89" s="185">
        <v>11</v>
      </c>
      <c r="D89" s="185">
        <v>458</v>
      </c>
      <c r="E89" s="390"/>
      <c r="F89" s="389"/>
      <c r="G89" s="386"/>
      <c r="H89" s="387"/>
    </row>
    <row r="90" spans="1:13">
      <c r="A90" s="325" t="s">
        <v>293</v>
      </c>
      <c r="B90" s="326" t="s">
        <v>294</v>
      </c>
      <c r="C90" s="185"/>
      <c r="D90" s="185"/>
      <c r="E90" s="390"/>
      <c r="F90" s="389"/>
      <c r="G90" s="386"/>
      <c r="H90" s="387"/>
      <c r="M90" s="223"/>
    </row>
    <row r="91" spans="1:13">
      <c r="A91" s="325" t="s">
        <v>295</v>
      </c>
      <c r="B91" s="326" t="s">
        <v>296</v>
      </c>
      <c r="C91" s="185"/>
      <c r="D91" s="185"/>
      <c r="E91" s="390"/>
      <c r="F91" s="389"/>
      <c r="G91" s="386"/>
      <c r="H91" s="387"/>
    </row>
    <row r="92" spans="1:13">
      <c r="A92" s="336" t="s">
        <v>297</v>
      </c>
      <c r="B92" s="337" t="s">
        <v>298</v>
      </c>
      <c r="C92" s="338">
        <f>SUM(C88:C91)</f>
        <v>21</v>
      </c>
      <c r="D92" s="339">
        <f>SUM(D88:D91)</f>
        <v>464</v>
      </c>
      <c r="E92" s="390"/>
      <c r="F92" s="389"/>
      <c r="G92" s="386"/>
      <c r="H92" s="387"/>
      <c r="M92" s="223"/>
    </row>
    <row r="93" spans="1:13">
      <c r="A93" s="368" t="s">
        <v>299</v>
      </c>
      <c r="B93" s="337" t="s">
        <v>300</v>
      </c>
      <c r="C93" s="370"/>
      <c r="D93" s="371"/>
      <c r="E93" s="390"/>
      <c r="F93" s="389"/>
      <c r="G93" s="386"/>
      <c r="H93" s="387"/>
    </row>
    <row r="94" spans="1:13">
      <c r="A94" s="372" t="s">
        <v>301</v>
      </c>
      <c r="B94" s="373" t="s">
        <v>302</v>
      </c>
      <c r="C94" s="374">
        <f>C65+C76+C85+C92+C93</f>
        <v>323</v>
      </c>
      <c r="D94" s="375">
        <f>D65+D76+D85+D92+D93</f>
        <v>1126</v>
      </c>
      <c r="E94" s="391"/>
      <c r="F94" s="392"/>
      <c r="G94" s="393"/>
      <c r="H94" s="394"/>
      <c r="M94" s="223"/>
    </row>
    <row r="95" spans="1:13" ht="31.5">
      <c r="A95" s="395" t="s">
        <v>303</v>
      </c>
      <c r="B95" s="396" t="s">
        <v>304</v>
      </c>
      <c r="C95" s="397">
        <f>C94+C56</f>
        <v>10801</v>
      </c>
      <c r="D95" s="398">
        <f>D94+D56</f>
        <v>11407</v>
      </c>
      <c r="E95" s="399" t="s">
        <v>305</v>
      </c>
      <c r="F95" s="400" t="s">
        <v>306</v>
      </c>
      <c r="G95" s="397">
        <f>G37+G40+G56+G79</f>
        <v>10801</v>
      </c>
      <c r="H95" s="398">
        <f>H37+H40+H56+H79</f>
        <v>11407</v>
      </c>
    </row>
    <row r="96" spans="1:13">
      <c r="A96" s="168"/>
      <c r="B96" s="401"/>
      <c r="C96" s="168"/>
      <c r="D96" s="168"/>
      <c r="E96" s="402"/>
      <c r="M96" s="223"/>
    </row>
    <row r="97" spans="1:13">
      <c r="A97" s="403"/>
      <c r="B97" s="401"/>
      <c r="C97" s="168"/>
      <c r="D97" s="168"/>
      <c r="E97" s="402"/>
      <c r="M97" s="223"/>
    </row>
    <row r="98" spans="1:13">
      <c r="A98" s="86" t="s">
        <v>8</v>
      </c>
      <c r="B98" s="435">
        <f>pdeReportingDate</f>
        <v>46052</v>
      </c>
      <c r="C98" s="435"/>
      <c r="D98" s="435"/>
      <c r="E98" s="435"/>
      <c r="F98" s="435"/>
      <c r="G98" s="435"/>
      <c r="H98" s="435"/>
      <c r="M98" s="223"/>
    </row>
    <row r="99" spans="1:13">
      <c r="A99" s="86"/>
      <c r="B99" s="87"/>
      <c r="C99" s="87"/>
      <c r="D99" s="87"/>
      <c r="E99" s="87"/>
      <c r="F99" s="87"/>
      <c r="G99" s="87"/>
      <c r="H99" s="87"/>
      <c r="M99" s="223"/>
    </row>
    <row r="100" spans="1:13">
      <c r="A100" s="88" t="s">
        <v>307</v>
      </c>
      <c r="B100" s="436" t="str">
        <f>authorName</f>
        <v>МДН Финанс ЕООД - Мирослава Николова</v>
      </c>
      <c r="C100" s="436"/>
      <c r="D100" s="436"/>
      <c r="E100" s="436"/>
      <c r="F100" s="436"/>
      <c r="G100" s="436"/>
      <c r="H100" s="436"/>
    </row>
    <row r="101" spans="1:13">
      <c r="A101" s="88"/>
      <c r="B101" s="89"/>
      <c r="C101" s="89"/>
      <c r="D101" s="89"/>
      <c r="E101" s="89"/>
      <c r="F101" s="89"/>
      <c r="G101" s="89"/>
      <c r="H101" s="89"/>
    </row>
    <row r="102" spans="1:13">
      <c r="A102" s="88" t="s">
        <v>16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91"/>
      <c r="B103" s="434" t="s">
        <v>17</v>
      </c>
      <c r="C103" s="434"/>
      <c r="D103" s="434"/>
      <c r="E103" s="434"/>
      <c r="M103" s="223"/>
    </row>
    <row r="104" spans="1:13" ht="21.75" customHeight="1">
      <c r="A104" s="91"/>
      <c r="B104" s="434" t="s">
        <v>308</v>
      </c>
      <c r="C104" s="434"/>
      <c r="D104" s="434"/>
      <c r="E104" s="434"/>
    </row>
    <row r="105" spans="1:13" ht="21.75" customHeight="1">
      <c r="A105" s="91"/>
      <c r="B105" s="434" t="s">
        <v>308</v>
      </c>
      <c r="C105" s="434"/>
      <c r="D105" s="434"/>
      <c r="E105" s="434"/>
      <c r="M105" s="223"/>
    </row>
    <row r="106" spans="1:13" ht="21.75" customHeight="1">
      <c r="A106" s="91"/>
      <c r="B106" s="434" t="s">
        <v>308</v>
      </c>
      <c r="C106" s="434"/>
      <c r="D106" s="434"/>
      <c r="E106" s="434"/>
    </row>
    <row r="107" spans="1:13" ht="21.75" customHeight="1">
      <c r="A107" s="91"/>
      <c r="B107" s="434"/>
      <c r="C107" s="434"/>
      <c r="D107" s="434"/>
      <c r="E107" s="434"/>
      <c r="M107" s="223"/>
    </row>
    <row r="108" spans="1:13" ht="21.75" customHeight="1">
      <c r="A108" s="91"/>
      <c r="B108" s="434"/>
      <c r="C108" s="434"/>
      <c r="D108" s="434"/>
      <c r="E108" s="434"/>
    </row>
    <row r="109" spans="1:13" ht="21.75" customHeight="1">
      <c r="A109" s="91"/>
      <c r="B109" s="434"/>
      <c r="C109" s="434"/>
      <c r="D109" s="434"/>
      <c r="E109" s="434"/>
      <c r="M109" s="223"/>
    </row>
    <row r="117" spans="5:13">
      <c r="E117" s="402"/>
    </row>
    <row r="119" spans="5:13">
      <c r="E119" s="402"/>
      <c r="M119" s="223"/>
    </row>
    <row r="121" spans="5:13">
      <c r="E121" s="402"/>
      <c r="M121" s="223"/>
    </row>
    <row r="123" spans="5:13">
      <c r="E123" s="402"/>
    </row>
    <row r="125" spans="5:13">
      <c r="E125" s="402"/>
      <c r="M125" s="223"/>
    </row>
    <row r="127" spans="5:13">
      <c r="E127" s="402"/>
      <c r="M127" s="223"/>
    </row>
    <row r="129" spans="5:13">
      <c r="M129" s="223"/>
    </row>
    <row r="131" spans="5:13">
      <c r="M131" s="223"/>
    </row>
    <row r="133" spans="5:13">
      <c r="M133" s="223"/>
    </row>
    <row r="135" spans="5:13">
      <c r="E135" s="402"/>
      <c r="M135" s="223"/>
    </row>
    <row r="137" spans="5:13">
      <c r="E137" s="402"/>
      <c r="M137" s="223"/>
    </row>
    <row r="139" spans="5:13">
      <c r="E139" s="402"/>
      <c r="M139" s="223"/>
    </row>
    <row r="141" spans="5:13">
      <c r="E141" s="402"/>
      <c r="M141" s="223"/>
    </row>
    <row r="143" spans="5:13">
      <c r="E143" s="402"/>
    </row>
    <row r="145" spans="5:13">
      <c r="E145" s="402"/>
    </row>
    <row r="147" spans="5:13">
      <c r="E147" s="402"/>
    </row>
    <row r="149" spans="5:13">
      <c r="E149" s="402"/>
      <c r="M149" s="223"/>
    </row>
    <row r="151" spans="5:13">
      <c r="M151" s="223"/>
    </row>
    <row r="153" spans="5:13">
      <c r="M153" s="223"/>
    </row>
    <row r="159" spans="5:13">
      <c r="E159" s="402"/>
    </row>
    <row r="161" spans="1:18" s="92" customFormat="1">
      <c r="A161" s="93"/>
      <c r="B161" s="93"/>
      <c r="C161" s="93"/>
      <c r="D161" s="93"/>
      <c r="E161" s="402"/>
      <c r="G161" s="93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2" customFormat="1">
      <c r="A163" s="93"/>
      <c r="B163" s="93"/>
      <c r="C163" s="93"/>
      <c r="D163" s="93"/>
      <c r="E163" s="402"/>
      <c r="G163" s="93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2" customFormat="1">
      <c r="A165" s="93"/>
      <c r="B165" s="93"/>
      <c r="C165" s="93"/>
      <c r="D165" s="93"/>
      <c r="E165" s="402"/>
      <c r="G165" s="93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2" customFormat="1">
      <c r="A167" s="93"/>
      <c r="B167" s="93"/>
      <c r="C167" s="93"/>
      <c r="D167" s="93"/>
      <c r="E167" s="402"/>
      <c r="G167" s="93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2" customFormat="1">
      <c r="A175" s="93"/>
      <c r="B175" s="93"/>
      <c r="C175" s="93"/>
      <c r="D175" s="93"/>
      <c r="E175" s="402"/>
      <c r="G175" s="93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2" customFormat="1">
      <c r="A177" s="93"/>
      <c r="B177" s="93"/>
      <c r="C177" s="93"/>
      <c r="D177" s="93"/>
      <c r="E177" s="402"/>
      <c r="G177" s="93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2" customFormat="1">
      <c r="A179" s="93"/>
      <c r="B179" s="93"/>
      <c r="C179" s="93"/>
      <c r="D179" s="93"/>
      <c r="E179" s="402"/>
      <c r="G179" s="93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2" customFormat="1">
      <c r="A181" s="93"/>
      <c r="B181" s="93"/>
      <c r="C181" s="93"/>
      <c r="D181" s="93"/>
      <c r="E181" s="402"/>
      <c r="G181" s="93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2" customFormat="1">
      <c r="A185" s="93"/>
      <c r="B185" s="93"/>
      <c r="C185" s="93"/>
      <c r="D185" s="93"/>
      <c r="E185" s="402"/>
      <c r="G185" s="93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workbookViewId="0">
      <selection activeCell="G16" sqref="G16"/>
    </sheetView>
  </sheetViews>
  <sheetFormatPr defaultColWidth="9.28515625" defaultRowHeight="15.75"/>
  <cols>
    <col min="1" max="1" width="50.7109375" style="224" customWidth="1"/>
    <col min="2" max="2" width="10.7109375" style="224" customWidth="1"/>
    <col min="3" max="4" width="15.7109375" style="158" customWidth="1"/>
    <col min="5" max="5" width="50.7109375" style="224" customWidth="1"/>
    <col min="6" max="6" width="10.7109375" style="224" customWidth="1"/>
    <col min="7" max="8" width="15.7109375" style="158" customWidth="1"/>
    <col min="9" max="16384" width="9.28515625" style="158"/>
  </cols>
  <sheetData>
    <row r="1" spans="1:9">
      <c r="A1" s="101" t="s">
        <v>309</v>
      </c>
      <c r="B1" s="46"/>
      <c r="C1" s="46"/>
      <c r="D1" s="46"/>
      <c r="E1" s="225"/>
      <c r="F1" s="161"/>
      <c r="G1" s="57"/>
      <c r="H1" s="57"/>
    </row>
    <row r="2" spans="1:9">
      <c r="A2" s="163" t="str">
        <f>CONCATENATE("(",LOWER(reportConsolidation),")")</f>
        <v>(на индивидуална основа)</v>
      </c>
      <c r="B2" s="101"/>
      <c r="C2" s="101"/>
      <c r="D2" s="101"/>
      <c r="E2" s="225"/>
      <c r="F2" s="161"/>
      <c r="G2" s="57"/>
      <c r="H2" s="57"/>
    </row>
    <row r="3" spans="1:9">
      <c r="A3" s="46"/>
      <c r="B3" s="44"/>
      <c r="C3" s="44"/>
      <c r="D3" s="44"/>
      <c r="E3" s="225"/>
      <c r="F3" s="226"/>
      <c r="G3" s="57"/>
      <c r="H3" s="57"/>
    </row>
    <row r="4" spans="1:9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225"/>
      <c r="F4" s="139"/>
      <c r="G4" s="227"/>
      <c r="H4" s="228"/>
    </row>
    <row r="5" spans="1:9">
      <c r="A5" s="51" t="str">
        <f>CONCATENATE("ЕИК по БУЛСТАТ: ",pdeBulstat)</f>
        <v>ЕИК по БУЛСТАТ: 115086942</v>
      </c>
      <c r="B5" s="229"/>
      <c r="C5" s="229"/>
      <c r="D5" s="229"/>
      <c r="E5" s="57"/>
      <c r="F5" s="141"/>
      <c r="G5" s="89"/>
      <c r="H5" s="57"/>
    </row>
    <row r="6" spans="1:9">
      <c r="A6" s="51" t="str">
        <f>CONCATENATE("към ",TEXT(endDate,"dd.mm.yyyy")," г.")</f>
        <v>към 31.12.2025 г.</v>
      </c>
      <c r="B6" s="101"/>
      <c r="C6" s="101"/>
      <c r="D6" s="101"/>
      <c r="E6" s="57"/>
      <c r="F6" s="141"/>
      <c r="G6" s="90"/>
      <c r="H6" s="57"/>
    </row>
    <row r="7" spans="1:9">
      <c r="A7" s="230"/>
      <c r="B7" s="57"/>
      <c r="G7" s="57"/>
      <c r="H7" s="60" t="s">
        <v>40</v>
      </c>
    </row>
    <row r="8" spans="1:9" ht="31.5">
      <c r="A8" s="231" t="s">
        <v>310</v>
      </c>
      <c r="B8" s="232" t="s">
        <v>42</v>
      </c>
      <c r="C8" s="232" t="s">
        <v>43</v>
      </c>
      <c r="D8" s="233" t="s">
        <v>47</v>
      </c>
      <c r="E8" s="231" t="s">
        <v>311</v>
      </c>
      <c r="F8" s="232" t="s">
        <v>42</v>
      </c>
      <c r="G8" s="232" t="s">
        <v>43</v>
      </c>
      <c r="H8" s="233" t="s">
        <v>47</v>
      </c>
    </row>
    <row r="9" spans="1:9">
      <c r="A9" s="234" t="s">
        <v>48</v>
      </c>
      <c r="B9" s="235" t="s">
        <v>49</v>
      </c>
      <c r="C9" s="235">
        <v>1</v>
      </c>
      <c r="D9" s="236">
        <v>2</v>
      </c>
      <c r="E9" s="234" t="s">
        <v>48</v>
      </c>
      <c r="F9" s="235" t="s">
        <v>49</v>
      </c>
      <c r="G9" s="235">
        <v>1</v>
      </c>
      <c r="H9" s="236">
        <v>2</v>
      </c>
    </row>
    <row r="10" spans="1:9">
      <c r="A10" s="237" t="s">
        <v>312</v>
      </c>
      <c r="B10" s="238"/>
      <c r="C10" s="239"/>
      <c r="D10" s="240"/>
      <c r="E10" s="237" t="s">
        <v>313</v>
      </c>
      <c r="F10" s="241"/>
      <c r="G10" s="242"/>
      <c r="H10" s="243"/>
      <c r="I10" s="1"/>
    </row>
    <row r="11" spans="1:9">
      <c r="A11" s="244" t="s">
        <v>314</v>
      </c>
      <c r="B11" s="245"/>
      <c r="C11" s="246"/>
      <c r="D11" s="247"/>
      <c r="E11" s="244" t="s">
        <v>315</v>
      </c>
      <c r="F11" s="248"/>
      <c r="G11" s="246"/>
      <c r="H11" s="247"/>
    </row>
    <row r="12" spans="1:9">
      <c r="A12" s="249" t="s">
        <v>316</v>
      </c>
      <c r="B12" s="250" t="s">
        <v>317</v>
      </c>
      <c r="C12" s="123">
        <v>69</v>
      </c>
      <c r="D12" s="123">
        <v>102</v>
      </c>
      <c r="E12" s="249" t="s">
        <v>318</v>
      </c>
      <c r="F12" s="251" t="s">
        <v>319</v>
      </c>
      <c r="G12" s="123">
        <v>15</v>
      </c>
      <c r="H12" s="123">
        <v>12</v>
      </c>
    </row>
    <row r="13" spans="1:9">
      <c r="A13" s="249" t="s">
        <v>320</v>
      </c>
      <c r="B13" s="250" t="s">
        <v>321</v>
      </c>
      <c r="C13" s="123">
        <v>315</v>
      </c>
      <c r="D13" s="123">
        <v>399</v>
      </c>
      <c r="E13" s="249" t="s">
        <v>322</v>
      </c>
      <c r="F13" s="251" t="s">
        <v>323</v>
      </c>
      <c r="G13" s="123">
        <v>9</v>
      </c>
      <c r="H13" s="123">
        <v>10</v>
      </c>
    </row>
    <row r="14" spans="1:9">
      <c r="A14" s="249" t="s">
        <v>324</v>
      </c>
      <c r="B14" s="250" t="s">
        <v>325</v>
      </c>
      <c r="C14" s="123">
        <v>121</v>
      </c>
      <c r="D14" s="123">
        <v>150</v>
      </c>
      <c r="E14" s="249" t="s">
        <v>326</v>
      </c>
      <c r="F14" s="251" t="s">
        <v>327</v>
      </c>
      <c r="G14" s="123">
        <v>285</v>
      </c>
      <c r="H14" s="123">
        <v>181</v>
      </c>
    </row>
    <row r="15" spans="1:9">
      <c r="A15" s="249" t="s">
        <v>328</v>
      </c>
      <c r="B15" s="250" t="s">
        <v>329</v>
      </c>
      <c r="C15" s="123">
        <v>163</v>
      </c>
      <c r="D15" s="123">
        <v>217</v>
      </c>
      <c r="E15" s="249" t="s">
        <v>112</v>
      </c>
      <c r="F15" s="251" t="s">
        <v>330</v>
      </c>
      <c r="G15" s="123">
        <v>61</v>
      </c>
      <c r="H15" s="123">
        <v>1983</v>
      </c>
    </row>
    <row r="16" spans="1:9">
      <c r="A16" s="249" t="s">
        <v>331</v>
      </c>
      <c r="B16" s="250" t="s">
        <v>332</v>
      </c>
      <c r="C16" s="123">
        <v>34</v>
      </c>
      <c r="D16" s="123">
        <v>42</v>
      </c>
      <c r="E16" s="252" t="s">
        <v>85</v>
      </c>
      <c r="F16" s="253" t="s">
        <v>333</v>
      </c>
      <c r="G16" s="254">
        <f>SUM(G12:G15)</f>
        <v>370</v>
      </c>
      <c r="H16" s="255">
        <f>SUM(H12:H15)</f>
        <v>2186</v>
      </c>
    </row>
    <row r="17" spans="1:8" ht="31.5">
      <c r="A17" s="249" t="s">
        <v>334</v>
      </c>
      <c r="B17" s="250" t="s">
        <v>335</v>
      </c>
      <c r="C17" s="123">
        <v>7</v>
      </c>
      <c r="D17" s="123">
        <v>1657</v>
      </c>
      <c r="E17" s="249"/>
      <c r="F17" s="256"/>
      <c r="G17" s="246"/>
      <c r="H17" s="247"/>
    </row>
    <row r="18" spans="1:8" ht="31.5">
      <c r="A18" s="249" t="s">
        <v>336</v>
      </c>
      <c r="B18" s="250" t="s">
        <v>337</v>
      </c>
      <c r="C18" s="123"/>
      <c r="D18" s="123"/>
      <c r="E18" s="244" t="s">
        <v>338</v>
      </c>
      <c r="F18" s="257" t="s">
        <v>339</v>
      </c>
      <c r="G18" s="258"/>
      <c r="H18" s="259"/>
    </row>
    <row r="19" spans="1:8">
      <c r="A19" s="249" t="s">
        <v>340</v>
      </c>
      <c r="B19" s="250" t="s">
        <v>341</v>
      </c>
      <c r="C19" s="123">
        <v>172</v>
      </c>
      <c r="D19" s="123">
        <v>2548</v>
      </c>
      <c r="E19" s="249" t="s">
        <v>342</v>
      </c>
      <c r="F19" s="256" t="s">
        <v>343</v>
      </c>
      <c r="G19" s="123"/>
      <c r="H19" s="153"/>
    </row>
    <row r="20" spans="1:8">
      <c r="A20" s="260" t="s">
        <v>344</v>
      </c>
      <c r="B20" s="250" t="s">
        <v>345</v>
      </c>
      <c r="C20" s="123"/>
      <c r="D20" s="123">
        <v>2483</v>
      </c>
      <c r="E20" s="244"/>
      <c r="F20" s="248"/>
      <c r="G20" s="246"/>
      <c r="H20" s="247"/>
    </row>
    <row r="21" spans="1:8">
      <c r="A21" s="260" t="s">
        <v>346</v>
      </c>
      <c r="B21" s="250" t="s">
        <v>347</v>
      </c>
      <c r="C21" s="123"/>
      <c r="D21" s="123"/>
      <c r="E21" s="244" t="s">
        <v>348</v>
      </c>
      <c r="F21" s="248"/>
      <c r="G21" s="246"/>
      <c r="H21" s="247"/>
    </row>
    <row r="22" spans="1:8">
      <c r="A22" s="252" t="s">
        <v>85</v>
      </c>
      <c r="B22" s="261" t="s">
        <v>349</v>
      </c>
      <c r="C22" s="254">
        <f>SUM(C12:C18)+C19</f>
        <v>881</v>
      </c>
      <c r="D22" s="255">
        <f>SUM(D12:D18)+D19</f>
        <v>5115</v>
      </c>
      <c r="E22" s="249" t="s">
        <v>350</v>
      </c>
      <c r="F22" s="256" t="s">
        <v>351</v>
      </c>
      <c r="G22" s="123">
        <v>16</v>
      </c>
      <c r="H22" s="123">
        <v>32</v>
      </c>
    </row>
    <row r="23" spans="1:8">
      <c r="A23" s="244"/>
      <c r="B23" s="250"/>
      <c r="C23" s="246"/>
      <c r="D23" s="247"/>
      <c r="E23" s="260" t="s">
        <v>352</v>
      </c>
      <c r="F23" s="256" t="s">
        <v>353</v>
      </c>
      <c r="G23" s="123"/>
      <c r="H23" s="123"/>
    </row>
    <row r="24" spans="1:8" ht="31.5">
      <c r="A24" s="244" t="s">
        <v>354</v>
      </c>
      <c r="B24" s="256"/>
      <c r="C24" s="246"/>
      <c r="D24" s="247"/>
      <c r="E24" s="249" t="s">
        <v>355</v>
      </c>
      <c r="F24" s="256" t="s">
        <v>356</v>
      </c>
      <c r="G24" s="123"/>
      <c r="H24" s="123"/>
    </row>
    <row r="25" spans="1:8" ht="31.5">
      <c r="A25" s="249" t="s">
        <v>357</v>
      </c>
      <c r="B25" s="256" t="s">
        <v>358</v>
      </c>
      <c r="C25" s="123">
        <v>23</v>
      </c>
      <c r="D25" s="123">
        <v>39</v>
      </c>
      <c r="E25" s="249" t="s">
        <v>359</v>
      </c>
      <c r="F25" s="256" t="s">
        <v>360</v>
      </c>
      <c r="G25" s="123"/>
      <c r="H25" s="123"/>
    </row>
    <row r="26" spans="1:8" ht="31.5">
      <c r="A26" s="249" t="s">
        <v>361</v>
      </c>
      <c r="B26" s="256" t="s">
        <v>362</v>
      </c>
      <c r="C26" s="123"/>
      <c r="D26" s="123"/>
      <c r="E26" s="249" t="s">
        <v>363</v>
      </c>
      <c r="F26" s="256" t="s">
        <v>364</v>
      </c>
      <c r="G26" s="123"/>
      <c r="H26" s="123"/>
    </row>
    <row r="27" spans="1:8" ht="31.5">
      <c r="A27" s="249" t="s">
        <v>365</v>
      </c>
      <c r="B27" s="256" t="s">
        <v>366</v>
      </c>
      <c r="C27" s="123"/>
      <c r="D27" s="123">
        <v>1</v>
      </c>
      <c r="E27" s="252" t="s">
        <v>137</v>
      </c>
      <c r="F27" s="257" t="s">
        <v>367</v>
      </c>
      <c r="G27" s="254">
        <f>SUM(G22:G26)</f>
        <v>16</v>
      </c>
      <c r="H27" s="255">
        <f>SUM(H22:H26)</f>
        <v>32</v>
      </c>
    </row>
    <row r="28" spans="1:8">
      <c r="A28" s="249" t="s">
        <v>112</v>
      </c>
      <c r="B28" s="256" t="s">
        <v>368</v>
      </c>
      <c r="C28" s="123">
        <v>3</v>
      </c>
      <c r="D28" s="123">
        <v>5</v>
      </c>
      <c r="E28" s="260"/>
      <c r="F28" s="248"/>
      <c r="G28" s="246"/>
      <c r="H28" s="247"/>
    </row>
    <row r="29" spans="1:8">
      <c r="A29" s="252" t="s">
        <v>110</v>
      </c>
      <c r="B29" s="257" t="s">
        <v>369</v>
      </c>
      <c r="C29" s="254">
        <f>SUM(C25:C28)</f>
        <v>26</v>
      </c>
      <c r="D29" s="255">
        <f>SUM(D25:D28)</f>
        <v>45</v>
      </c>
      <c r="E29" s="249"/>
      <c r="F29" s="248"/>
      <c r="G29" s="246"/>
      <c r="H29" s="247"/>
    </row>
    <row r="30" spans="1:8">
      <c r="A30" s="262"/>
      <c r="B30" s="263"/>
      <c r="C30" s="264"/>
      <c r="D30" s="265"/>
      <c r="E30" s="266"/>
      <c r="F30" s="267"/>
      <c r="G30" s="268"/>
      <c r="H30" s="269"/>
    </row>
    <row r="31" spans="1:8" ht="31.5">
      <c r="A31" s="237" t="s">
        <v>370</v>
      </c>
      <c r="B31" s="232" t="s">
        <v>371</v>
      </c>
      <c r="C31" s="239">
        <f>C29+C22</f>
        <v>907</v>
      </c>
      <c r="D31" s="240">
        <f>D29+D22</f>
        <v>5160</v>
      </c>
      <c r="E31" s="237" t="s">
        <v>372</v>
      </c>
      <c r="F31" s="270" t="s">
        <v>373</v>
      </c>
      <c r="G31" s="239">
        <f>G16+G18+G27</f>
        <v>386</v>
      </c>
      <c r="H31" s="240">
        <f>H16+H18+H27</f>
        <v>2218</v>
      </c>
    </row>
    <row r="32" spans="1:8">
      <c r="A32" s="271"/>
      <c r="B32" s="272"/>
      <c r="C32" s="273"/>
      <c r="D32" s="274"/>
      <c r="E32" s="271"/>
      <c r="F32" s="256"/>
      <c r="G32" s="246"/>
      <c r="H32" s="247"/>
    </row>
    <row r="33" spans="1:8">
      <c r="A33" s="271" t="s">
        <v>374</v>
      </c>
      <c r="B33" s="272" t="s">
        <v>375</v>
      </c>
      <c r="C33" s="273">
        <f>IF((G31-C31)&gt;0,G31-C31,0)</f>
        <v>0</v>
      </c>
      <c r="D33" s="274">
        <f>IF((H31-D31)&gt;0,H31-D31,0)</f>
        <v>0</v>
      </c>
      <c r="E33" s="271" t="s">
        <v>376</v>
      </c>
      <c r="F33" s="257" t="s">
        <v>377</v>
      </c>
      <c r="G33" s="254">
        <f>IF((C31-G31)&gt;0,C31-G31,0)</f>
        <v>521</v>
      </c>
      <c r="H33" s="255">
        <f>IF((D31-H31)&gt;0,D31-H31,0)</f>
        <v>2942</v>
      </c>
    </row>
    <row r="34" spans="1:8" ht="31.5">
      <c r="A34" s="275" t="s">
        <v>378</v>
      </c>
      <c r="B34" s="257" t="s">
        <v>379</v>
      </c>
      <c r="C34" s="123"/>
      <c r="D34" s="153"/>
      <c r="E34" s="244" t="s">
        <v>380</v>
      </c>
      <c r="F34" s="256" t="s">
        <v>381</v>
      </c>
      <c r="G34" s="123"/>
      <c r="H34" s="153"/>
    </row>
    <row r="35" spans="1:8">
      <c r="A35" s="244" t="s">
        <v>382</v>
      </c>
      <c r="B35" s="257" t="s">
        <v>383</v>
      </c>
      <c r="C35" s="123"/>
      <c r="D35" s="153"/>
      <c r="E35" s="244" t="s">
        <v>384</v>
      </c>
      <c r="F35" s="256" t="s">
        <v>385</v>
      </c>
      <c r="G35" s="123"/>
      <c r="H35" s="153"/>
    </row>
    <row r="36" spans="1:8">
      <c r="A36" s="276" t="s">
        <v>386</v>
      </c>
      <c r="B36" s="263" t="s">
        <v>387</v>
      </c>
      <c r="C36" s="277">
        <f>C31-C34+C35</f>
        <v>907</v>
      </c>
      <c r="D36" s="278">
        <f>D31-D34+D35</f>
        <v>5160</v>
      </c>
      <c r="E36" s="279" t="s">
        <v>388</v>
      </c>
      <c r="F36" s="263" t="s">
        <v>389</v>
      </c>
      <c r="G36" s="264">
        <f>G35-G34+G31</f>
        <v>386</v>
      </c>
      <c r="H36" s="265">
        <f>H35-H34+H31</f>
        <v>2218</v>
      </c>
    </row>
    <row r="37" spans="1:8">
      <c r="A37" s="280" t="s">
        <v>390</v>
      </c>
      <c r="B37" s="232" t="s">
        <v>391</v>
      </c>
      <c r="C37" s="239">
        <f>IF((G36-C36)&gt;0,G36-C36,0)</f>
        <v>0</v>
      </c>
      <c r="D37" s="240">
        <f>IF((H36-D36)&gt;0,H36-D36,0)</f>
        <v>0</v>
      </c>
      <c r="E37" s="280" t="s">
        <v>392</v>
      </c>
      <c r="F37" s="270" t="s">
        <v>393</v>
      </c>
      <c r="G37" s="239">
        <f>IF((C36-G36)&gt;0,C36-G36,0)</f>
        <v>521</v>
      </c>
      <c r="H37" s="240">
        <f>IF((D36-H36)&gt;0,D36-H36,0)</f>
        <v>2942</v>
      </c>
    </row>
    <row r="38" spans="1:8">
      <c r="A38" s="244" t="s">
        <v>394</v>
      </c>
      <c r="B38" s="257" t="s">
        <v>395</v>
      </c>
      <c r="C38" s="254">
        <f>C39+C40+C41</f>
        <v>0</v>
      </c>
      <c r="D38" s="255">
        <f>D39+D40+D41</f>
        <v>0</v>
      </c>
      <c r="E38" s="281"/>
      <c r="F38" s="248"/>
      <c r="G38" s="246"/>
      <c r="H38" s="247"/>
    </row>
    <row r="39" spans="1:8" ht="31.5">
      <c r="A39" s="249" t="s">
        <v>396</v>
      </c>
      <c r="B39" s="256" t="s">
        <v>397</v>
      </c>
      <c r="C39" s="123"/>
      <c r="D39" s="153"/>
      <c r="E39" s="281"/>
      <c r="F39" s="248"/>
      <c r="G39" s="246"/>
      <c r="H39" s="247"/>
    </row>
    <row r="40" spans="1:8" ht="31.5">
      <c r="A40" s="249" t="s">
        <v>398</v>
      </c>
      <c r="B40" s="251" t="s">
        <v>399</v>
      </c>
      <c r="C40" s="123"/>
      <c r="D40" s="153"/>
      <c r="E40" s="281"/>
      <c r="F40" s="256"/>
      <c r="G40" s="246"/>
      <c r="H40" s="247"/>
    </row>
    <row r="41" spans="1:8">
      <c r="A41" s="249" t="s">
        <v>400</v>
      </c>
      <c r="B41" s="251" t="s">
        <v>401</v>
      </c>
      <c r="C41" s="123"/>
      <c r="D41" s="153"/>
      <c r="E41" s="281"/>
      <c r="F41" s="256"/>
      <c r="G41" s="246"/>
      <c r="H41" s="247"/>
    </row>
    <row r="42" spans="1:8">
      <c r="A42" s="271" t="s">
        <v>402</v>
      </c>
      <c r="B42" s="282" t="s">
        <v>403</v>
      </c>
      <c r="C42" s="273">
        <f>+IF((G36-C36-C38)&gt;0,G36-C36-C38,0)</f>
        <v>0</v>
      </c>
      <c r="D42" s="274">
        <f>+IF((H36-D36-D38)&gt;0,H36-D36-D38,0)</f>
        <v>0</v>
      </c>
      <c r="E42" s="283" t="s">
        <v>404</v>
      </c>
      <c r="F42" s="282" t="s">
        <v>405</v>
      </c>
      <c r="G42" s="273">
        <f>IF(G37&gt;0,IF(C38+G37&lt;0,0,C38+G37),IF(C37-C38&lt;0,C38-C37,0))</f>
        <v>521</v>
      </c>
      <c r="H42" s="274">
        <f>IF(H37&gt;0,IF(D38+H37&lt;0,0,D38+H37),IF(D37-D38&lt;0,D38-D37,0))</f>
        <v>2942</v>
      </c>
    </row>
    <row r="43" spans="1:8">
      <c r="A43" s="271" t="s">
        <v>406</v>
      </c>
      <c r="B43" s="272" t="s">
        <v>407</v>
      </c>
      <c r="C43" s="123"/>
      <c r="D43" s="153"/>
      <c r="E43" s="271" t="s">
        <v>406</v>
      </c>
      <c r="F43" s="282" t="s">
        <v>408</v>
      </c>
      <c r="G43" s="119"/>
      <c r="H43" s="154"/>
    </row>
    <row r="44" spans="1:8">
      <c r="A44" s="279" t="s">
        <v>409</v>
      </c>
      <c r="B44" s="235" t="s">
        <v>410</v>
      </c>
      <c r="C44" s="264">
        <f>IF(G42=0,IF(C42-C43&gt;0,C42-C43+G43,0),IF(G42-G43&lt;0,G43-G42+C42,0))</f>
        <v>0</v>
      </c>
      <c r="D44" s="265">
        <f>IF(H42=0,IF(D42-D43&gt;0,D42-D43+H43,0),IF(H42-H43&lt;0,H43-H42+D42,0))</f>
        <v>0</v>
      </c>
      <c r="E44" s="279" t="s">
        <v>411</v>
      </c>
      <c r="F44" s="284" t="s">
        <v>412</v>
      </c>
      <c r="G44" s="264">
        <f>IF(C42=0,IF(G42-G43&gt;0,G42-G43+C43,0),IF(C42-C43&lt;0,C43-C42+G43,0))</f>
        <v>521</v>
      </c>
      <c r="H44" s="265">
        <f>IF(D42=0,IF(H42-H43&gt;0,H42-H43+D43,0),IF(D42-D43&lt;0,D43-D42+H43,0))</f>
        <v>2942</v>
      </c>
    </row>
    <row r="45" spans="1:8">
      <c r="A45" s="285" t="s">
        <v>413</v>
      </c>
      <c r="B45" s="286" t="s">
        <v>414</v>
      </c>
      <c r="C45" s="287">
        <f>C36+C38+C42</f>
        <v>907</v>
      </c>
      <c r="D45" s="288">
        <f>D36+D38+D42</f>
        <v>5160</v>
      </c>
      <c r="E45" s="285" t="s">
        <v>415</v>
      </c>
      <c r="F45" s="289" t="s">
        <v>416</v>
      </c>
      <c r="G45" s="287">
        <f>G42+G36</f>
        <v>907</v>
      </c>
      <c r="H45" s="288">
        <f>H42+H36</f>
        <v>5160</v>
      </c>
    </row>
    <row r="46" spans="1:8">
      <c r="B46" s="290"/>
      <c r="C46" s="291"/>
      <c r="D46" s="291"/>
      <c r="E46" s="292"/>
      <c r="G46" s="291"/>
      <c r="H46" s="291"/>
    </row>
    <row r="47" spans="1:8">
      <c r="A47" s="438" t="s">
        <v>417</v>
      </c>
      <c r="B47" s="438"/>
      <c r="C47" s="438"/>
      <c r="D47" s="438"/>
      <c r="E47" s="438"/>
      <c r="G47" s="291"/>
      <c r="H47" s="291"/>
    </row>
    <row r="48" spans="1:8">
      <c r="B48" s="290"/>
      <c r="C48" s="291"/>
      <c r="D48" s="291"/>
      <c r="E48" s="292"/>
      <c r="G48" s="291"/>
      <c r="H48" s="291"/>
    </row>
    <row r="49" spans="1:13">
      <c r="C49" s="291"/>
      <c r="D49" s="291"/>
      <c r="G49" s="291"/>
      <c r="H49" s="291"/>
    </row>
    <row r="50" spans="1:13" s="56" customFormat="1">
      <c r="A50" s="86" t="s">
        <v>8</v>
      </c>
      <c r="B50" s="435">
        <f>pdeReportingDate</f>
        <v>46052</v>
      </c>
      <c r="C50" s="435"/>
      <c r="D50" s="435"/>
      <c r="E50" s="435"/>
      <c r="F50" s="435"/>
      <c r="G50" s="435"/>
      <c r="H50" s="435"/>
      <c r="M50" s="223"/>
    </row>
    <row r="51" spans="1:13" s="56" customFormat="1">
      <c r="A51" s="86"/>
      <c r="B51" s="87"/>
      <c r="C51" s="87"/>
      <c r="D51" s="87"/>
      <c r="E51" s="87"/>
      <c r="F51" s="87"/>
      <c r="G51" s="87"/>
      <c r="H51" s="87"/>
      <c r="M51" s="223"/>
    </row>
    <row r="52" spans="1:13" s="56" customFormat="1">
      <c r="A52" s="88" t="s">
        <v>307</v>
      </c>
      <c r="B52" s="436" t="str">
        <f>authorName</f>
        <v>МДН Финанс ЕООД - Мирослава Николова</v>
      </c>
      <c r="C52" s="436"/>
      <c r="D52" s="436"/>
      <c r="E52" s="436"/>
      <c r="F52" s="436"/>
      <c r="G52" s="436"/>
      <c r="H52" s="436"/>
    </row>
    <row r="53" spans="1:13" s="56" customFormat="1">
      <c r="A53" s="88"/>
      <c r="B53" s="89"/>
      <c r="C53" s="89"/>
      <c r="D53" s="89"/>
      <c r="E53" s="89"/>
      <c r="F53" s="89"/>
      <c r="G53" s="89"/>
      <c r="H53" s="89"/>
    </row>
    <row r="54" spans="1:13" s="56" customFormat="1">
      <c r="A54" s="88" t="s">
        <v>16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91"/>
      <c r="B55" s="434" t="s">
        <v>17</v>
      </c>
      <c r="C55" s="434"/>
      <c r="D55" s="434"/>
      <c r="E55" s="434"/>
      <c r="F55" s="92"/>
      <c r="G55" s="93"/>
      <c r="H55" s="56"/>
    </row>
    <row r="56" spans="1:13" ht="15.75" customHeight="1">
      <c r="A56" s="91"/>
      <c r="B56" s="434" t="s">
        <v>308</v>
      </c>
      <c r="C56" s="434"/>
      <c r="D56" s="434"/>
      <c r="E56" s="434"/>
      <c r="F56" s="92"/>
      <c r="G56" s="93"/>
      <c r="H56" s="56"/>
    </row>
    <row r="57" spans="1:13" ht="15.75" customHeight="1">
      <c r="A57" s="91"/>
      <c r="B57" s="434" t="s">
        <v>308</v>
      </c>
      <c r="C57" s="434"/>
      <c r="D57" s="434"/>
      <c r="E57" s="434"/>
      <c r="F57" s="92"/>
      <c r="G57" s="93"/>
      <c r="H57" s="56"/>
    </row>
    <row r="58" spans="1:13" ht="15.75" customHeight="1">
      <c r="A58" s="91"/>
      <c r="B58" s="434" t="s">
        <v>308</v>
      </c>
      <c r="C58" s="434"/>
      <c r="D58" s="434"/>
      <c r="E58" s="434"/>
      <c r="F58" s="92"/>
      <c r="G58" s="93"/>
      <c r="H58" s="56"/>
    </row>
    <row r="59" spans="1:13">
      <c r="A59" s="91"/>
      <c r="B59" s="434"/>
      <c r="C59" s="434"/>
      <c r="D59" s="434"/>
      <c r="E59" s="434"/>
      <c r="F59" s="92"/>
      <c r="G59" s="93"/>
      <c r="H59" s="56"/>
    </row>
    <row r="60" spans="1:13">
      <c r="A60" s="91"/>
      <c r="B60" s="434"/>
      <c r="C60" s="434"/>
      <c r="D60" s="434"/>
      <c r="E60" s="434"/>
      <c r="F60" s="92"/>
      <c r="G60" s="93"/>
      <c r="H60" s="56"/>
    </row>
    <row r="61" spans="1:13">
      <c r="A61" s="91"/>
      <c r="B61" s="434"/>
      <c r="C61" s="434"/>
      <c r="D61" s="434"/>
      <c r="E61" s="434"/>
      <c r="F61" s="92"/>
      <c r="G61" s="93"/>
      <c r="H61" s="56"/>
    </row>
    <row r="62" spans="1:13">
      <c r="C62" s="291"/>
      <c r="D62" s="291"/>
      <c r="G62" s="291"/>
      <c r="H62" s="291"/>
    </row>
    <row r="63" spans="1:13">
      <c r="C63" s="291"/>
      <c r="D63" s="291"/>
      <c r="G63" s="291"/>
      <c r="H63" s="291"/>
    </row>
    <row r="64" spans="1:13">
      <c r="C64" s="291"/>
      <c r="D64" s="291"/>
      <c r="G64" s="291"/>
      <c r="H64" s="291"/>
    </row>
    <row r="65" spans="3:8">
      <c r="C65" s="291"/>
      <c r="D65" s="291"/>
      <c r="G65" s="291"/>
      <c r="H65" s="291"/>
    </row>
    <row r="66" spans="3:8">
      <c r="C66" s="291"/>
      <c r="D66" s="291"/>
      <c r="G66" s="291"/>
      <c r="H66" s="291"/>
    </row>
    <row r="67" spans="3:8">
      <c r="C67" s="291"/>
      <c r="D67" s="291"/>
      <c r="G67" s="291"/>
      <c r="H67" s="291"/>
    </row>
    <row r="68" spans="3:8">
      <c r="C68" s="291"/>
      <c r="D68" s="291"/>
      <c r="G68" s="291"/>
      <c r="H68" s="291"/>
    </row>
    <row r="69" spans="3:8">
      <c r="C69" s="291"/>
      <c r="D69" s="291"/>
      <c r="G69" s="291"/>
      <c r="H69" s="291"/>
    </row>
    <row r="70" spans="3:8">
      <c r="C70" s="291"/>
      <c r="D70" s="291"/>
      <c r="G70" s="291"/>
      <c r="H70" s="291"/>
    </row>
    <row r="71" spans="3:8">
      <c r="C71" s="291"/>
      <c r="D71" s="291"/>
      <c r="G71" s="291"/>
      <c r="H71" s="291"/>
    </row>
    <row r="72" spans="3:8">
      <c r="C72" s="291"/>
      <c r="D72" s="291"/>
      <c r="G72" s="291"/>
      <c r="H72" s="291"/>
    </row>
    <row r="73" spans="3:8">
      <c r="C73" s="291"/>
      <c r="D73" s="291"/>
      <c r="G73" s="291"/>
      <c r="H73" s="291"/>
    </row>
    <row r="74" spans="3:8">
      <c r="C74" s="291"/>
      <c r="D74" s="291"/>
      <c r="G74" s="291"/>
      <c r="H74" s="291"/>
    </row>
    <row r="75" spans="3:8">
      <c r="C75" s="291"/>
      <c r="D75" s="291"/>
      <c r="G75" s="291"/>
      <c r="H75" s="291"/>
    </row>
    <row r="76" spans="3:8">
      <c r="C76" s="291"/>
      <c r="D76" s="291"/>
      <c r="G76" s="291"/>
      <c r="H76" s="291"/>
    </row>
    <row r="77" spans="3:8">
      <c r="C77" s="291"/>
      <c r="D77" s="291"/>
      <c r="G77" s="291"/>
      <c r="H77" s="291"/>
    </row>
    <row r="78" spans="3:8">
      <c r="C78" s="291"/>
      <c r="D78" s="291"/>
      <c r="G78" s="291"/>
      <c r="H78" s="291"/>
    </row>
    <row r="79" spans="3:8">
      <c r="C79" s="291"/>
      <c r="D79" s="291"/>
      <c r="G79" s="291"/>
      <c r="H79" s="291"/>
    </row>
    <row r="80" spans="3:8">
      <c r="C80" s="291"/>
      <c r="D80" s="291"/>
      <c r="G80" s="291"/>
      <c r="H80" s="291"/>
    </row>
    <row r="81" spans="3:8">
      <c r="C81" s="291"/>
      <c r="D81" s="291"/>
      <c r="G81" s="291"/>
      <c r="H81" s="291"/>
    </row>
    <row r="82" spans="3:8">
      <c r="C82" s="291"/>
      <c r="D82" s="291"/>
      <c r="G82" s="291"/>
      <c r="H82" s="291"/>
    </row>
    <row r="83" spans="3:8">
      <c r="C83" s="291"/>
      <c r="D83" s="291"/>
      <c r="G83" s="291"/>
      <c r="H83" s="291"/>
    </row>
    <row r="84" spans="3:8">
      <c r="C84" s="291"/>
      <c r="D84" s="291"/>
      <c r="G84" s="291"/>
      <c r="H84" s="291"/>
    </row>
    <row r="85" spans="3:8">
      <c r="C85" s="291"/>
      <c r="D85" s="291"/>
      <c r="G85" s="291"/>
      <c r="H85" s="291"/>
    </row>
    <row r="86" spans="3:8">
      <c r="C86" s="291"/>
      <c r="D86" s="291"/>
      <c r="G86" s="291"/>
      <c r="H86" s="291"/>
    </row>
    <row r="87" spans="3:8">
      <c r="C87" s="291"/>
      <c r="D87" s="291"/>
      <c r="G87" s="291"/>
      <c r="H87" s="291"/>
    </row>
    <row r="88" spans="3:8">
      <c r="C88" s="291"/>
      <c r="D88" s="291"/>
      <c r="G88" s="291"/>
      <c r="H88" s="291"/>
    </row>
    <row r="89" spans="3:8">
      <c r="C89" s="291"/>
      <c r="D89" s="291"/>
      <c r="G89" s="291"/>
      <c r="H89" s="291"/>
    </row>
    <row r="90" spans="3:8">
      <c r="C90" s="291"/>
      <c r="D90" s="291"/>
      <c r="G90" s="291"/>
      <c r="H90" s="291"/>
    </row>
    <row r="91" spans="3:8">
      <c r="C91" s="291"/>
      <c r="D91" s="291"/>
      <c r="G91" s="291"/>
      <c r="H91" s="291"/>
    </row>
    <row r="92" spans="3:8">
      <c r="C92" s="291"/>
      <c r="D92" s="291"/>
      <c r="G92" s="291"/>
      <c r="H92" s="291"/>
    </row>
    <row r="93" spans="3:8">
      <c r="C93" s="291"/>
      <c r="D93" s="291"/>
      <c r="G93" s="291"/>
      <c r="H93" s="291"/>
    </row>
    <row r="94" spans="3:8">
      <c r="C94" s="291"/>
      <c r="D94" s="291"/>
      <c r="G94" s="291"/>
      <c r="H94" s="291"/>
    </row>
    <row r="95" spans="3:8">
      <c r="C95" s="291"/>
      <c r="D95" s="291"/>
      <c r="G95" s="291"/>
      <c r="H95" s="291"/>
    </row>
    <row r="96" spans="3:8">
      <c r="C96" s="291"/>
      <c r="D96" s="291"/>
      <c r="G96" s="291"/>
      <c r="H96" s="291"/>
    </row>
    <row r="97" spans="3:8">
      <c r="C97" s="291"/>
      <c r="D97" s="291"/>
      <c r="G97" s="291"/>
      <c r="H97" s="291"/>
    </row>
    <row r="98" spans="3:8">
      <c r="C98" s="291"/>
      <c r="D98" s="291"/>
      <c r="G98" s="291"/>
      <c r="H98" s="291"/>
    </row>
    <row r="99" spans="3:8">
      <c r="C99" s="291"/>
      <c r="D99" s="291"/>
      <c r="G99" s="291"/>
      <c r="H99" s="291"/>
    </row>
    <row r="100" spans="3:8">
      <c r="C100" s="291"/>
      <c r="D100" s="291"/>
      <c r="G100" s="291"/>
      <c r="H100" s="291"/>
    </row>
    <row r="101" spans="3:8">
      <c r="C101" s="291"/>
      <c r="D101" s="291"/>
      <c r="G101" s="291"/>
      <c r="H101" s="291"/>
    </row>
    <row r="102" spans="3:8">
      <c r="C102" s="291"/>
      <c r="D102" s="291"/>
      <c r="G102" s="291"/>
      <c r="H102" s="291"/>
    </row>
    <row r="103" spans="3:8">
      <c r="C103" s="291"/>
      <c r="D103" s="291"/>
      <c r="G103" s="291"/>
      <c r="H103" s="29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D17 H12:H15 H22:H26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 xr:uid="{00000000-0002-0000-0200-000001000000}">
      <formula1>-999999999999999</formula1>
      <formula2>999999999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SheetLayoutView="80" workbookViewId="0">
      <selection activeCell="C42" sqref="C42"/>
    </sheetView>
  </sheetViews>
  <sheetFormatPr defaultColWidth="9.28515625" defaultRowHeight="15.75"/>
  <cols>
    <col min="1" max="1" width="69.85546875" style="159" customWidth="1"/>
    <col min="2" max="2" width="11.85546875" style="159" customWidth="1"/>
    <col min="3" max="4" width="22.7109375" style="159" customWidth="1"/>
    <col min="5" max="5" width="10.140625" style="159" customWidth="1"/>
    <col min="6" max="6" width="12" style="159" customWidth="1"/>
    <col min="7" max="7" width="12.140625" style="159" customWidth="1"/>
    <col min="8" max="16384" width="9.28515625" style="159"/>
  </cols>
  <sheetData>
    <row r="1" spans="1:13">
      <c r="A1" s="101" t="s">
        <v>418</v>
      </c>
      <c r="B1" s="160"/>
      <c r="C1" s="161"/>
      <c r="D1" s="50"/>
      <c r="E1" s="161"/>
      <c r="F1" s="161"/>
      <c r="G1" s="50"/>
      <c r="H1" s="162"/>
    </row>
    <row r="2" spans="1:13">
      <c r="A2" s="163" t="str">
        <f>CONCATENATE("(",LOWER(reportConsolidation),")")</f>
        <v>(на индивидуална основа)</v>
      </c>
      <c r="B2" s="160"/>
      <c r="C2" s="161"/>
      <c r="D2" s="50"/>
      <c r="E2" s="161"/>
      <c r="F2" s="161"/>
      <c r="G2" s="56"/>
      <c r="H2" s="162"/>
    </row>
    <row r="3" spans="1:13">
      <c r="A3" s="164"/>
      <c r="B3" s="160"/>
      <c r="C3" s="161"/>
      <c r="D3" s="161"/>
      <c r="E3" s="161"/>
      <c r="F3" s="57"/>
      <c r="G3" s="57"/>
      <c r="H3" s="57"/>
    </row>
    <row r="4" spans="1:13">
      <c r="A4" s="51" t="str">
        <f>CONCATENATE("на ",UPPER(pdeName))</f>
        <v>на КОРПОРАЦИЯ ЗА ТЕХНОЛОГИИ И ИНОВАЦИИ АД</v>
      </c>
      <c r="B4" s="165"/>
      <c r="C4" s="139"/>
      <c r="D4" s="166"/>
      <c r="E4" s="57"/>
    </row>
    <row r="5" spans="1:13">
      <c r="A5" s="51" t="str">
        <f>CONCATENATE("ЕИК по БУЛСТАТ: ",pdeBulstat)</f>
        <v>ЕИК по БУЛСТАТ: 115086942</v>
      </c>
      <c r="B5" s="167"/>
      <c r="C5" s="141"/>
      <c r="D5" s="89"/>
      <c r="E5" s="162"/>
    </row>
    <row r="6" spans="1:13">
      <c r="A6" s="51" t="str">
        <f>CONCATENATE("към ",TEXT(endDate,"dd.mm.yyyy")," г.")</f>
        <v>към 31.12.2025 г.</v>
      </c>
      <c r="B6" s="165"/>
      <c r="C6" s="141"/>
      <c r="D6" s="90"/>
      <c r="E6" s="162"/>
    </row>
    <row r="7" spans="1:13">
      <c r="A7" s="168"/>
      <c r="B7" s="57"/>
      <c r="C7" s="168"/>
      <c r="D7" s="60" t="s">
        <v>40</v>
      </c>
      <c r="E7" s="169"/>
      <c r="F7" s="162"/>
      <c r="G7" s="162"/>
    </row>
    <row r="8" spans="1:13" ht="33.75" customHeight="1">
      <c r="A8" s="170" t="s">
        <v>419</v>
      </c>
      <c r="B8" s="171" t="s">
        <v>42</v>
      </c>
      <c r="C8" s="172" t="s">
        <v>43</v>
      </c>
      <c r="D8" s="173" t="s">
        <v>47</v>
      </c>
      <c r="E8" s="174"/>
      <c r="F8" s="174"/>
    </row>
    <row r="9" spans="1:13">
      <c r="A9" s="175" t="s">
        <v>48</v>
      </c>
      <c r="B9" s="176" t="s">
        <v>49</v>
      </c>
      <c r="C9" s="177">
        <v>1</v>
      </c>
      <c r="D9" s="178">
        <v>2</v>
      </c>
      <c r="E9" s="174"/>
      <c r="F9" s="174"/>
    </row>
    <row r="10" spans="1:13">
      <c r="A10" s="179" t="s">
        <v>420</v>
      </c>
      <c r="B10" s="180"/>
      <c r="C10" s="181"/>
      <c r="D10" s="182"/>
      <c r="E10" s="1"/>
    </row>
    <row r="11" spans="1:13">
      <c r="A11" s="183" t="s">
        <v>421</v>
      </c>
      <c r="B11" s="184" t="s">
        <v>422</v>
      </c>
      <c r="C11" s="185">
        <v>702</v>
      </c>
      <c r="D11" s="185">
        <v>545</v>
      </c>
    </row>
    <row r="12" spans="1:13">
      <c r="A12" s="183" t="s">
        <v>423</v>
      </c>
      <c r="B12" s="184" t="s">
        <v>424</v>
      </c>
      <c r="C12" s="185">
        <v>-888</v>
      </c>
      <c r="D12" s="185">
        <v>-1403</v>
      </c>
      <c r="E12" s="186"/>
      <c r="F12" s="186"/>
      <c r="G12" s="186"/>
      <c r="H12" s="186"/>
      <c r="I12" s="186"/>
      <c r="J12" s="186"/>
      <c r="K12" s="186"/>
      <c r="L12" s="186"/>
      <c r="M12" s="186"/>
    </row>
    <row r="13" spans="1:13" ht="31.5">
      <c r="A13" s="183" t="s">
        <v>425</v>
      </c>
      <c r="B13" s="184" t="s">
        <v>426</v>
      </c>
      <c r="C13" s="185"/>
      <c r="D13" s="185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13">
      <c r="A14" s="183" t="s">
        <v>427</v>
      </c>
      <c r="B14" s="184" t="s">
        <v>428</v>
      </c>
      <c r="C14" s="185">
        <v>-241</v>
      </c>
      <c r="D14" s="185">
        <v>-325</v>
      </c>
      <c r="E14" s="186"/>
      <c r="F14" s="186"/>
      <c r="G14" s="186"/>
      <c r="H14" s="186"/>
      <c r="I14" s="186"/>
      <c r="J14" s="186"/>
      <c r="K14" s="186"/>
      <c r="L14" s="186"/>
      <c r="M14" s="186"/>
    </row>
    <row r="15" spans="1:13" ht="14.25" customHeight="1">
      <c r="A15" s="183" t="s">
        <v>429</v>
      </c>
      <c r="B15" s="184" t="s">
        <v>430</v>
      </c>
      <c r="C15" s="185">
        <v>28</v>
      </c>
      <c r="D15" s="185">
        <v>-63</v>
      </c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>
      <c r="A16" s="183" t="s">
        <v>431</v>
      </c>
      <c r="B16" s="184" t="s">
        <v>432</v>
      </c>
      <c r="C16" s="185"/>
      <c r="D16" s="185"/>
      <c r="E16" s="186"/>
      <c r="F16" s="186"/>
      <c r="G16" s="186"/>
      <c r="H16" s="186"/>
      <c r="I16" s="186"/>
      <c r="J16" s="186"/>
      <c r="K16" s="186"/>
      <c r="L16" s="186"/>
      <c r="M16" s="186"/>
    </row>
    <row r="17" spans="1:13">
      <c r="A17" s="183" t="s">
        <v>433</v>
      </c>
      <c r="B17" s="184" t="s">
        <v>434</v>
      </c>
      <c r="C17" s="185"/>
      <c r="D17" s="185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3" ht="31.5">
      <c r="A18" s="183" t="s">
        <v>435</v>
      </c>
      <c r="B18" s="184" t="s">
        <v>436</v>
      </c>
      <c r="C18" s="185">
        <v>-3</v>
      </c>
      <c r="D18" s="185">
        <v>-5</v>
      </c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13">
      <c r="A19" s="183" t="s">
        <v>437</v>
      </c>
      <c r="B19" s="184" t="s">
        <v>438</v>
      </c>
      <c r="C19" s="185"/>
      <c r="D19" s="185">
        <v>-1</v>
      </c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13">
      <c r="A20" s="183" t="s">
        <v>439</v>
      </c>
      <c r="B20" s="184" t="s">
        <v>440</v>
      </c>
      <c r="C20" s="185">
        <v>-33</v>
      </c>
      <c r="D20" s="185">
        <v>-102</v>
      </c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13">
      <c r="A21" s="187" t="s">
        <v>441</v>
      </c>
      <c r="B21" s="188" t="s">
        <v>442</v>
      </c>
      <c r="C21" s="189">
        <f>SUM(C11:C20)</f>
        <v>-435</v>
      </c>
      <c r="D21" s="190">
        <f>SUM(D11:D20)</f>
        <v>-1354</v>
      </c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13">
      <c r="A22" s="179" t="s">
        <v>443</v>
      </c>
      <c r="B22" s="191"/>
      <c r="C22" s="181"/>
      <c r="D22" s="182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13">
      <c r="A23" s="183" t="s">
        <v>444</v>
      </c>
      <c r="B23" s="184" t="s">
        <v>445</v>
      </c>
      <c r="C23" s="185"/>
      <c r="D23" s="185"/>
      <c r="E23" s="186"/>
      <c r="F23" s="186"/>
      <c r="G23" s="186"/>
      <c r="H23" s="186"/>
      <c r="I23" s="186"/>
      <c r="J23" s="186"/>
      <c r="K23" s="186"/>
      <c r="L23" s="186"/>
      <c r="M23" s="186"/>
    </row>
    <row r="24" spans="1:13">
      <c r="A24" s="183" t="s">
        <v>446</v>
      </c>
      <c r="B24" s="184" t="s">
        <v>447</v>
      </c>
      <c r="C24" s="185"/>
      <c r="D24" s="185">
        <v>1792</v>
      </c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3">
      <c r="A25" s="183" t="s">
        <v>448</v>
      </c>
      <c r="B25" s="184" t="s">
        <v>449</v>
      </c>
      <c r="C25" s="185">
        <v>-2</v>
      </c>
      <c r="D25" s="185">
        <v>-10</v>
      </c>
      <c r="E25" s="186"/>
      <c r="F25" s="186"/>
      <c r="G25" s="186"/>
      <c r="H25" s="186"/>
      <c r="I25" s="186"/>
      <c r="J25" s="186"/>
      <c r="K25" s="186"/>
      <c r="L25" s="186"/>
      <c r="M25" s="186"/>
    </row>
    <row r="26" spans="1:13" ht="13.5" customHeight="1">
      <c r="A26" s="183" t="s">
        <v>450</v>
      </c>
      <c r="B26" s="184" t="s">
        <v>451</v>
      </c>
      <c r="C26" s="185">
        <v>12</v>
      </c>
      <c r="D26" s="185">
        <v>50</v>
      </c>
      <c r="E26" s="186"/>
      <c r="F26" s="186"/>
      <c r="G26" s="186"/>
      <c r="H26" s="186"/>
      <c r="I26" s="186"/>
      <c r="J26" s="186"/>
      <c r="K26" s="186"/>
      <c r="L26" s="186"/>
      <c r="M26" s="186"/>
    </row>
    <row r="27" spans="1:13">
      <c r="A27" s="183" t="s">
        <v>452</v>
      </c>
      <c r="B27" s="184" t="s">
        <v>453</v>
      </c>
      <c r="C27" s="185"/>
      <c r="D27" s="185"/>
      <c r="E27" s="186"/>
      <c r="F27" s="186"/>
      <c r="G27" s="186"/>
      <c r="H27" s="186"/>
      <c r="I27" s="186"/>
      <c r="J27" s="186"/>
      <c r="K27" s="186"/>
      <c r="L27" s="186"/>
      <c r="M27" s="186"/>
    </row>
    <row r="28" spans="1:13">
      <c r="A28" s="183" t="s">
        <v>454</v>
      </c>
      <c r="B28" s="184" t="s">
        <v>455</v>
      </c>
      <c r="C28" s="185">
        <v>-30</v>
      </c>
      <c r="D28" s="185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13">
      <c r="A29" s="183" t="s">
        <v>456</v>
      </c>
      <c r="B29" s="184" t="s">
        <v>457</v>
      </c>
      <c r="C29" s="185"/>
      <c r="D29" s="185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13">
      <c r="A30" s="183" t="s">
        <v>458</v>
      </c>
      <c r="B30" s="184" t="s">
        <v>459</v>
      </c>
      <c r="C30" s="185"/>
      <c r="D30" s="185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13">
      <c r="A31" s="183" t="s">
        <v>437</v>
      </c>
      <c r="B31" s="184" t="s">
        <v>460</v>
      </c>
      <c r="C31" s="185"/>
      <c r="D31" s="185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13">
      <c r="A32" s="183" t="s">
        <v>461</v>
      </c>
      <c r="B32" s="184" t="s">
        <v>462</v>
      </c>
      <c r="C32" s="185"/>
      <c r="D32" s="185">
        <v>98</v>
      </c>
      <c r="E32" s="186"/>
      <c r="F32" s="186"/>
      <c r="G32" s="186"/>
      <c r="H32" s="186"/>
      <c r="I32" s="186"/>
      <c r="J32" s="186"/>
      <c r="K32" s="186"/>
      <c r="L32" s="186"/>
      <c r="M32" s="186"/>
    </row>
    <row r="33" spans="1:13">
      <c r="A33" s="187" t="s">
        <v>463</v>
      </c>
      <c r="B33" s="188" t="s">
        <v>464</v>
      </c>
      <c r="C33" s="189">
        <f>SUM(C23:C32)</f>
        <v>-20</v>
      </c>
      <c r="D33" s="190">
        <f>SUM(D23:D32)</f>
        <v>1930</v>
      </c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>
      <c r="A34" s="192" t="s">
        <v>465</v>
      </c>
      <c r="B34" s="193"/>
      <c r="C34" s="194"/>
      <c r="D34" s="195"/>
    </row>
    <row r="35" spans="1:13">
      <c r="A35" s="183" t="s">
        <v>466</v>
      </c>
      <c r="B35" s="184" t="s">
        <v>467</v>
      </c>
      <c r="C35" s="185"/>
      <c r="D35" s="185"/>
    </row>
    <row r="36" spans="1:13">
      <c r="A36" s="183" t="s">
        <v>468</v>
      </c>
      <c r="B36" s="184" t="s">
        <v>469</v>
      </c>
      <c r="C36" s="185"/>
      <c r="D36" s="185"/>
    </row>
    <row r="37" spans="1:13">
      <c r="A37" s="183" t="s">
        <v>470</v>
      </c>
      <c r="B37" s="184" t="s">
        <v>471</v>
      </c>
      <c r="C37" s="185">
        <v>35</v>
      </c>
      <c r="D37" s="185">
        <v>33</v>
      </c>
    </row>
    <row r="38" spans="1:13">
      <c r="A38" s="183" t="s">
        <v>472</v>
      </c>
      <c r="B38" s="184" t="s">
        <v>473</v>
      </c>
      <c r="C38" s="185">
        <v>-22</v>
      </c>
      <c r="D38" s="185">
        <v>-141</v>
      </c>
    </row>
    <row r="39" spans="1:13">
      <c r="A39" s="183" t="s">
        <v>474</v>
      </c>
      <c r="B39" s="184" t="s">
        <v>475</v>
      </c>
      <c r="C39" s="185"/>
      <c r="D39" s="185"/>
    </row>
    <row r="40" spans="1:13" ht="31.5">
      <c r="A40" s="183" t="s">
        <v>476</v>
      </c>
      <c r="B40" s="184" t="s">
        <v>477</v>
      </c>
      <c r="C40" s="185">
        <v>-1</v>
      </c>
      <c r="D40" s="185">
        <v>-4</v>
      </c>
    </row>
    <row r="41" spans="1:13">
      <c r="A41" s="183" t="s">
        <v>478</v>
      </c>
      <c r="B41" s="184" t="s">
        <v>479</v>
      </c>
      <c r="C41" s="185"/>
      <c r="D41" s="185"/>
    </row>
    <row r="42" spans="1:13">
      <c r="A42" s="183" t="s">
        <v>480</v>
      </c>
      <c r="B42" s="184" t="s">
        <v>481</v>
      </c>
      <c r="C42" s="185"/>
      <c r="D42" s="185"/>
      <c r="G42" s="186"/>
      <c r="H42" s="186"/>
    </row>
    <row r="43" spans="1:13">
      <c r="A43" s="196" t="s">
        <v>482</v>
      </c>
      <c r="B43" s="197" t="s">
        <v>483</v>
      </c>
      <c r="C43" s="198">
        <f>SUM(C35:C42)</f>
        <v>12</v>
      </c>
      <c r="D43" s="199">
        <f>SUM(D35:D42)</f>
        <v>-112</v>
      </c>
      <c r="G43" s="186"/>
      <c r="H43" s="186"/>
    </row>
    <row r="44" spans="1:13">
      <c r="A44" s="200" t="s">
        <v>484</v>
      </c>
      <c r="B44" s="201" t="s">
        <v>485</v>
      </c>
      <c r="C44" s="202">
        <f>C43+C33+C21</f>
        <v>-443</v>
      </c>
      <c r="D44" s="203">
        <f>D43+D33+D21</f>
        <v>464</v>
      </c>
      <c r="G44" s="186"/>
      <c r="H44" s="186"/>
    </row>
    <row r="45" spans="1:13">
      <c r="A45" s="204" t="s">
        <v>486</v>
      </c>
      <c r="B45" s="205" t="s">
        <v>487</v>
      </c>
      <c r="C45" s="206">
        <v>464</v>
      </c>
      <c r="D45" s="207">
        <v>0</v>
      </c>
      <c r="G45" s="186"/>
      <c r="H45" s="186"/>
    </row>
    <row r="46" spans="1:13">
      <c r="A46" s="208" t="s">
        <v>488</v>
      </c>
      <c r="B46" s="209" t="s">
        <v>489</v>
      </c>
      <c r="C46" s="210">
        <f>C45+C44</f>
        <v>21</v>
      </c>
      <c r="D46" s="211">
        <f>D45+D44</f>
        <v>464</v>
      </c>
      <c r="G46" s="186"/>
      <c r="H46" s="186"/>
    </row>
    <row r="47" spans="1:13">
      <c r="A47" s="212" t="s">
        <v>490</v>
      </c>
      <c r="B47" s="213" t="s">
        <v>491</v>
      </c>
      <c r="C47" s="214">
        <v>21</v>
      </c>
      <c r="D47" s="214">
        <v>464</v>
      </c>
      <c r="G47" s="186"/>
      <c r="H47" s="186"/>
    </row>
    <row r="48" spans="1:13">
      <c r="A48" s="215" t="s">
        <v>492</v>
      </c>
      <c r="B48" s="216" t="s">
        <v>493</v>
      </c>
      <c r="C48" s="217"/>
      <c r="D48" s="218"/>
      <c r="G48" s="186"/>
      <c r="H48" s="186"/>
    </row>
    <row r="49" spans="1:13">
      <c r="B49" s="219"/>
      <c r="C49" s="186"/>
      <c r="D49" s="186"/>
      <c r="G49" s="186"/>
      <c r="H49" s="186"/>
    </row>
    <row r="50" spans="1:13">
      <c r="A50" s="220" t="s">
        <v>494</v>
      </c>
      <c r="G50" s="186"/>
      <c r="H50" s="186"/>
    </row>
    <row r="51" spans="1:13">
      <c r="A51" s="439" t="s">
        <v>495</v>
      </c>
      <c r="B51" s="439"/>
      <c r="C51" s="439"/>
      <c r="D51" s="439"/>
      <c r="G51" s="186"/>
      <c r="H51" s="186"/>
    </row>
    <row r="52" spans="1:13">
      <c r="A52" s="221"/>
      <c r="B52" s="221"/>
      <c r="C52" s="221"/>
      <c r="D52" s="221"/>
      <c r="G52" s="186"/>
      <c r="H52" s="186"/>
    </row>
    <row r="53" spans="1:13">
      <c r="A53" s="221"/>
      <c r="B53" s="221"/>
      <c r="C53" s="221"/>
      <c r="D53" s="221"/>
      <c r="G53" s="186"/>
      <c r="H53" s="186"/>
    </row>
    <row r="54" spans="1:13" s="56" customFormat="1">
      <c r="A54" s="86" t="s">
        <v>8</v>
      </c>
      <c r="B54" s="435">
        <f>pdeReportingDate</f>
        <v>46052</v>
      </c>
      <c r="C54" s="435"/>
      <c r="D54" s="435"/>
      <c r="E54" s="435"/>
      <c r="F54" s="222"/>
      <c r="G54" s="222"/>
      <c r="H54" s="222"/>
      <c r="M54" s="223"/>
    </row>
    <row r="55" spans="1:13" s="56" customFormat="1">
      <c r="A55" s="86"/>
      <c r="B55" s="435"/>
      <c r="C55" s="435"/>
      <c r="D55" s="435"/>
      <c r="E55" s="435"/>
      <c r="F55" s="87"/>
      <c r="G55" s="87"/>
      <c r="H55" s="87"/>
      <c r="M55" s="223"/>
    </row>
    <row r="56" spans="1:13" s="56" customFormat="1">
      <c r="A56" s="88" t="s">
        <v>307</v>
      </c>
      <c r="B56" s="436" t="str">
        <f>authorName</f>
        <v>МДН Финанс ЕООД - Мирослава Николова</v>
      </c>
      <c r="C56" s="436"/>
      <c r="D56" s="436"/>
      <c r="E56" s="436"/>
      <c r="F56" s="89"/>
      <c r="G56" s="89"/>
      <c r="H56" s="89"/>
    </row>
    <row r="57" spans="1:13" s="56" customFormat="1">
      <c r="A57" s="88"/>
      <c r="B57" s="436"/>
      <c r="C57" s="436"/>
      <c r="D57" s="436"/>
      <c r="E57" s="436"/>
      <c r="F57" s="89"/>
      <c r="G57" s="89"/>
      <c r="H57" s="89"/>
    </row>
    <row r="58" spans="1:13" s="56" customFormat="1">
      <c r="A58" s="88" t="s">
        <v>16</v>
      </c>
      <c r="B58" s="436"/>
      <c r="C58" s="436"/>
      <c r="D58" s="436"/>
      <c r="E58" s="436"/>
      <c r="F58" s="89"/>
      <c r="G58" s="89"/>
      <c r="H58" s="89"/>
    </row>
    <row r="59" spans="1:13" s="158" customFormat="1">
      <c r="A59" s="91"/>
      <c r="B59" s="434" t="s">
        <v>17</v>
      </c>
      <c r="C59" s="434"/>
      <c r="D59" s="434"/>
      <c r="E59" s="434"/>
      <c r="F59" s="92"/>
      <c r="G59" s="93"/>
      <c r="H59" s="56"/>
    </row>
    <row r="60" spans="1:13">
      <c r="A60" s="91"/>
      <c r="B60" s="434" t="s">
        <v>308</v>
      </c>
      <c r="C60" s="434"/>
      <c r="D60" s="434"/>
      <c r="E60" s="434"/>
      <c r="F60" s="92"/>
      <c r="G60" s="93"/>
      <c r="H60" s="56"/>
    </row>
    <row r="61" spans="1:13">
      <c r="A61" s="91"/>
      <c r="B61" s="434" t="s">
        <v>308</v>
      </c>
      <c r="C61" s="434"/>
      <c r="D61" s="434"/>
      <c r="E61" s="434"/>
      <c r="F61" s="92"/>
      <c r="G61" s="93"/>
      <c r="H61" s="56"/>
    </row>
    <row r="62" spans="1:13">
      <c r="A62" s="91"/>
      <c r="B62" s="434" t="s">
        <v>308</v>
      </c>
      <c r="C62" s="434"/>
      <c r="D62" s="434"/>
      <c r="E62" s="434"/>
      <c r="F62" s="92"/>
      <c r="G62" s="93"/>
      <c r="H62" s="56"/>
    </row>
    <row r="63" spans="1:13">
      <c r="A63" s="91"/>
      <c r="B63" s="434"/>
      <c r="C63" s="434"/>
      <c r="D63" s="434"/>
      <c r="E63" s="434"/>
      <c r="F63" s="92"/>
      <c r="G63" s="93"/>
      <c r="H63" s="56"/>
    </row>
    <row r="64" spans="1:13">
      <c r="A64" s="91"/>
      <c r="B64" s="434"/>
      <c r="C64" s="434"/>
      <c r="D64" s="434"/>
      <c r="E64" s="434"/>
      <c r="F64" s="92"/>
      <c r="G64" s="93"/>
      <c r="H64" s="56"/>
    </row>
    <row r="65" spans="1:8">
      <c r="A65" s="91"/>
      <c r="B65" s="434"/>
      <c r="C65" s="434"/>
      <c r="D65" s="434"/>
      <c r="E65" s="434"/>
      <c r="F65" s="92"/>
      <c r="G65" s="93"/>
      <c r="H65" s="56"/>
    </row>
    <row r="66" spans="1:8">
      <c r="G66" s="186"/>
      <c r="H66" s="186"/>
    </row>
    <row r="67" spans="1:8">
      <c r="G67" s="186"/>
      <c r="H67" s="186"/>
    </row>
    <row r="68" spans="1:8">
      <c r="G68" s="186"/>
      <c r="H68" s="186"/>
    </row>
    <row r="69" spans="1:8">
      <c r="G69" s="186"/>
      <c r="H69" s="186"/>
    </row>
    <row r="70" spans="1:8">
      <c r="G70" s="186"/>
      <c r="H70" s="186"/>
    </row>
    <row r="71" spans="1:8">
      <c r="G71" s="186"/>
      <c r="H71" s="186"/>
    </row>
    <row r="72" spans="1:8">
      <c r="G72" s="186"/>
      <c r="H72" s="186"/>
    </row>
    <row r="73" spans="1:8">
      <c r="G73" s="186"/>
      <c r="H73" s="186"/>
    </row>
    <row r="74" spans="1:8">
      <c r="G74" s="186"/>
      <c r="H74" s="186"/>
    </row>
    <row r="75" spans="1:8">
      <c r="G75" s="186"/>
      <c r="H75" s="186"/>
    </row>
    <row r="76" spans="1:8">
      <c r="G76" s="186"/>
      <c r="H76" s="186"/>
    </row>
    <row r="77" spans="1:8">
      <c r="G77" s="186"/>
      <c r="H77" s="186"/>
    </row>
    <row r="78" spans="1:8">
      <c r="G78" s="186"/>
      <c r="H78" s="186"/>
    </row>
    <row r="79" spans="1:8">
      <c r="G79" s="186"/>
      <c r="H79" s="186"/>
    </row>
    <row r="80" spans="1:8">
      <c r="G80" s="186"/>
      <c r="H80" s="186"/>
    </row>
    <row r="81" spans="7:8">
      <c r="G81" s="186"/>
      <c r="H81" s="186"/>
    </row>
    <row r="82" spans="7:8">
      <c r="G82" s="186"/>
      <c r="H82" s="186"/>
    </row>
    <row r="83" spans="7:8">
      <c r="G83" s="186"/>
      <c r="H83" s="186"/>
    </row>
    <row r="84" spans="7:8">
      <c r="G84" s="186"/>
      <c r="H84" s="186"/>
    </row>
    <row r="85" spans="7:8">
      <c r="G85" s="186"/>
      <c r="H85" s="186"/>
    </row>
    <row r="86" spans="7:8">
      <c r="G86" s="186"/>
      <c r="H86" s="186"/>
    </row>
    <row r="87" spans="7:8">
      <c r="G87" s="186"/>
      <c r="H87" s="186"/>
    </row>
    <row r="88" spans="7:8">
      <c r="G88" s="186"/>
      <c r="H88" s="186"/>
    </row>
    <row r="89" spans="7:8">
      <c r="G89" s="186"/>
      <c r="H89" s="186"/>
    </row>
    <row r="90" spans="7:8">
      <c r="G90" s="186"/>
      <c r="H90" s="186"/>
    </row>
    <row r="91" spans="7:8">
      <c r="G91" s="186"/>
      <c r="H91" s="186"/>
    </row>
    <row r="92" spans="7:8">
      <c r="G92" s="186"/>
      <c r="H92" s="186"/>
    </row>
    <row r="93" spans="7:8">
      <c r="G93" s="186"/>
      <c r="H93" s="186"/>
    </row>
    <row r="94" spans="7:8">
      <c r="G94" s="186"/>
      <c r="H94" s="186"/>
    </row>
    <row r="95" spans="7:8">
      <c r="G95" s="186"/>
      <c r="H95" s="186"/>
    </row>
    <row r="96" spans="7:8">
      <c r="G96" s="186"/>
      <c r="H96" s="186"/>
    </row>
    <row r="97" spans="7:8">
      <c r="G97" s="186"/>
      <c r="H97" s="186"/>
    </row>
    <row r="98" spans="7:8">
      <c r="G98" s="186"/>
      <c r="H98" s="186"/>
    </row>
    <row r="99" spans="7:8">
      <c r="G99" s="186"/>
      <c r="H99" s="186"/>
    </row>
    <row r="100" spans="7:8">
      <c r="G100" s="186"/>
      <c r="H100" s="186"/>
    </row>
    <row r="101" spans="7:8">
      <c r="G101" s="186"/>
      <c r="H101" s="186"/>
    </row>
  </sheetData>
  <sheetProtection insertRows="0"/>
  <mergeCells count="13">
    <mergeCell ref="A51:D51"/>
    <mergeCell ref="B54:E54"/>
    <mergeCell ref="B55:E55"/>
    <mergeCell ref="B56:E56"/>
    <mergeCell ref="B57:E57"/>
    <mergeCell ref="B63:E63"/>
    <mergeCell ref="B64:E64"/>
    <mergeCell ref="B65:E65"/>
    <mergeCell ref="B58:E58"/>
    <mergeCell ref="B59:E59"/>
    <mergeCell ref="B60:E60"/>
    <mergeCell ref="B61:E61"/>
    <mergeCell ref="B62:E62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:D20 D23:D32 D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workbookViewId="0">
      <selection activeCell="L18" sqref="L18"/>
    </sheetView>
  </sheetViews>
  <sheetFormatPr defaultColWidth="9.28515625" defaultRowHeight="15.75"/>
  <cols>
    <col min="1" max="1" width="50.7109375" style="95" customWidth="1"/>
    <col min="2" max="2" width="10.7109375" style="96" customWidth="1"/>
    <col min="3" max="3" width="10.7109375" style="97" customWidth="1"/>
    <col min="4" max="4" width="12.7109375" style="97" customWidth="1"/>
    <col min="5" max="8" width="11.7109375" style="97" customWidth="1"/>
    <col min="9" max="10" width="10.7109375" style="97" customWidth="1"/>
    <col min="11" max="11" width="11.140625" style="97" customWidth="1"/>
    <col min="12" max="12" width="14.7109375" style="97" customWidth="1"/>
    <col min="13" max="13" width="16.85546875" style="97" customWidth="1"/>
    <col min="14" max="14" width="11" style="97" customWidth="1"/>
    <col min="15" max="16384" width="9.28515625" style="97"/>
  </cols>
  <sheetData>
    <row r="1" spans="1:14">
      <c r="A1" s="44" t="s">
        <v>496</v>
      </c>
      <c r="B1" s="44"/>
      <c r="C1" s="44"/>
      <c r="D1" s="98"/>
      <c r="E1" s="44"/>
      <c r="F1" s="44"/>
      <c r="G1" s="46"/>
      <c r="H1" s="46"/>
      <c r="I1" s="57"/>
    </row>
    <row r="2" spans="1:14">
      <c r="A2" s="99" t="str">
        <f>CONCATENATE("(",LOWER(reportConsolidation),")")</f>
        <v>(на индивидуална основа)</v>
      </c>
      <c r="B2" s="44"/>
      <c r="C2" s="44"/>
      <c r="D2" s="98"/>
      <c r="E2" s="44"/>
      <c r="F2" s="44"/>
      <c r="G2" s="100"/>
      <c r="H2" s="100"/>
      <c r="I2" s="138"/>
    </row>
    <row r="3" spans="1:14">
      <c r="A3" s="101"/>
      <c r="B3" s="44"/>
      <c r="C3" s="44"/>
      <c r="D3" s="44"/>
      <c r="E3" s="44"/>
      <c r="F3" s="98"/>
      <c r="G3" s="46"/>
      <c r="H3" s="46"/>
      <c r="I3" s="57"/>
    </row>
    <row r="4" spans="1:14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98"/>
      <c r="G4" s="102"/>
      <c r="H4" s="102"/>
      <c r="I4" s="57"/>
      <c r="K4" s="139"/>
      <c r="L4" s="87"/>
    </row>
    <row r="5" spans="1:14">
      <c r="A5" s="51" t="str">
        <f>CONCATENATE("ЕИК по БУЛСТАТ: ",pdeBulstat)</f>
        <v>ЕИК по БУЛСТАТ: 115086942</v>
      </c>
      <c r="B5" s="103"/>
      <c r="C5" s="104"/>
      <c r="D5" s="104"/>
      <c r="E5" s="104"/>
      <c r="F5" s="104"/>
      <c r="G5" s="104"/>
      <c r="H5" s="104"/>
      <c r="I5" s="140"/>
      <c r="K5" s="141"/>
      <c r="L5" s="89"/>
    </row>
    <row r="6" spans="1:14">
      <c r="A6" s="51" t="str">
        <f>CONCATENATE("към ",TEXT(endDate,"dd.mm.yyyy")," г.")</f>
        <v>към 31.12.2025 г.</v>
      </c>
      <c r="B6" s="46"/>
      <c r="C6" s="101"/>
      <c r="D6" s="101"/>
      <c r="E6" s="101"/>
      <c r="F6" s="46"/>
      <c r="G6" s="102"/>
      <c r="H6" s="102"/>
      <c r="I6" s="142"/>
      <c r="K6" s="141"/>
      <c r="L6" s="90"/>
    </row>
    <row r="7" spans="1:14">
      <c r="A7" s="105"/>
      <c r="B7" s="57"/>
      <c r="C7" s="105"/>
      <c r="D7" s="105"/>
      <c r="E7" s="105"/>
      <c r="F7" s="106"/>
      <c r="G7" s="106"/>
      <c r="H7" s="106"/>
      <c r="M7" s="60" t="s">
        <v>497</v>
      </c>
    </row>
    <row r="8" spans="1:14" s="94" customFormat="1" ht="31.5">
      <c r="A8" s="444" t="s">
        <v>498</v>
      </c>
      <c r="B8" s="447" t="s">
        <v>499</v>
      </c>
      <c r="C8" s="442" t="s">
        <v>500</v>
      </c>
      <c r="D8" s="107" t="s">
        <v>501</v>
      </c>
      <c r="E8" s="107"/>
      <c r="F8" s="107"/>
      <c r="G8" s="107"/>
      <c r="H8" s="107"/>
      <c r="I8" s="107" t="s">
        <v>502</v>
      </c>
      <c r="J8" s="107"/>
      <c r="K8" s="442" t="s">
        <v>503</v>
      </c>
      <c r="L8" s="442" t="s">
        <v>504</v>
      </c>
      <c r="M8" s="143"/>
      <c r="N8" s="144"/>
    </row>
    <row r="9" spans="1:14" s="94" customFormat="1" ht="31.5">
      <c r="A9" s="445"/>
      <c r="B9" s="448"/>
      <c r="C9" s="443"/>
      <c r="D9" s="450" t="s">
        <v>505</v>
      </c>
      <c r="E9" s="450" t="s">
        <v>506</v>
      </c>
      <c r="F9" s="109" t="s">
        <v>507</v>
      </c>
      <c r="G9" s="109"/>
      <c r="H9" s="109"/>
      <c r="I9" s="440" t="s">
        <v>508</v>
      </c>
      <c r="J9" s="440" t="s">
        <v>509</v>
      </c>
      <c r="K9" s="443"/>
      <c r="L9" s="443"/>
      <c r="M9" s="145" t="s">
        <v>510</v>
      </c>
      <c r="N9" s="144"/>
    </row>
    <row r="10" spans="1:14" s="94" customFormat="1" ht="31.5">
      <c r="A10" s="446"/>
      <c r="B10" s="449"/>
      <c r="C10" s="441"/>
      <c r="D10" s="450"/>
      <c r="E10" s="450"/>
      <c r="F10" s="108" t="s">
        <v>511</v>
      </c>
      <c r="G10" s="108" t="s">
        <v>512</v>
      </c>
      <c r="H10" s="108" t="s">
        <v>513</v>
      </c>
      <c r="I10" s="441"/>
      <c r="J10" s="441"/>
      <c r="K10" s="441"/>
      <c r="L10" s="441"/>
      <c r="M10" s="146"/>
      <c r="N10" s="144"/>
    </row>
    <row r="11" spans="1:14" s="94" customFormat="1">
      <c r="A11" s="110" t="s">
        <v>48</v>
      </c>
      <c r="B11" s="111"/>
      <c r="C11" s="112">
        <v>1</v>
      </c>
      <c r="D11" s="112">
        <v>2</v>
      </c>
      <c r="E11" s="112">
        <v>3</v>
      </c>
      <c r="F11" s="112">
        <v>4</v>
      </c>
      <c r="G11" s="112">
        <v>5</v>
      </c>
      <c r="H11" s="112">
        <v>6</v>
      </c>
      <c r="I11" s="112">
        <v>7</v>
      </c>
      <c r="J11" s="112">
        <v>8</v>
      </c>
      <c r="K11" s="112">
        <v>9</v>
      </c>
      <c r="L11" s="112">
        <v>10</v>
      </c>
      <c r="M11" s="147">
        <v>11</v>
      </c>
    </row>
    <row r="12" spans="1:14" s="94" customFormat="1">
      <c r="A12" s="113" t="s">
        <v>514</v>
      </c>
      <c r="B12" s="114"/>
      <c r="C12" s="115" t="s">
        <v>81</v>
      </c>
      <c r="D12" s="115" t="s">
        <v>81</v>
      </c>
      <c r="E12" s="115" t="s">
        <v>92</v>
      </c>
      <c r="F12" s="115" t="s">
        <v>99</v>
      </c>
      <c r="G12" s="115" t="s">
        <v>103</v>
      </c>
      <c r="H12" s="115" t="s">
        <v>107</v>
      </c>
      <c r="I12" s="115" t="s">
        <v>120</v>
      </c>
      <c r="J12" s="115" t="s">
        <v>123</v>
      </c>
      <c r="K12" s="148" t="s">
        <v>515</v>
      </c>
      <c r="L12" s="114" t="s">
        <v>146</v>
      </c>
      <c r="M12" s="149" t="s">
        <v>154</v>
      </c>
      <c r="N12" s="1"/>
    </row>
    <row r="13" spans="1:14">
      <c r="A13" s="116" t="s">
        <v>516</v>
      </c>
      <c r="B13" s="117" t="s">
        <v>517</v>
      </c>
      <c r="C13" s="118">
        <f>'1-Баланс'!H18</f>
        <v>6000</v>
      </c>
      <c r="D13" s="118">
        <f>'1-Баланс'!H20</f>
        <v>107</v>
      </c>
      <c r="E13" s="118">
        <f>'1-Баланс'!H21</f>
        <v>0</v>
      </c>
      <c r="F13" s="118">
        <f>'1-Баланс'!H23</f>
        <v>3276</v>
      </c>
      <c r="G13" s="118">
        <f>'1-Баланс'!H24</f>
        <v>0</v>
      </c>
      <c r="H13" s="119">
        <v>3494</v>
      </c>
      <c r="I13" s="118">
        <f>'1-Баланс'!H29+'1-Баланс'!H32</f>
        <v>8344</v>
      </c>
      <c r="J13" s="118">
        <f>'1-Баланс'!H30+'1-Баланс'!H33</f>
        <v>-10774</v>
      </c>
      <c r="K13" s="119"/>
      <c r="L13" s="118">
        <f>SUM(C13:K13)</f>
        <v>10447</v>
      </c>
      <c r="M13" s="150">
        <f>'1-Баланс'!H40</f>
        <v>0</v>
      </c>
      <c r="N13" s="151"/>
    </row>
    <row r="14" spans="1:14">
      <c r="A14" s="116" t="s">
        <v>518</v>
      </c>
      <c r="B14" s="120" t="s">
        <v>519</v>
      </c>
      <c r="C14" s="121">
        <f>C15+C16</f>
        <v>0</v>
      </c>
      <c r="D14" s="121">
        <f t="shared" ref="D14:M14" si="0">D15+D16</f>
        <v>0</v>
      </c>
      <c r="E14" s="121">
        <f t="shared" si="0"/>
        <v>0</v>
      </c>
      <c r="F14" s="121">
        <f t="shared" si="0"/>
        <v>0</v>
      </c>
      <c r="G14" s="121">
        <f t="shared" si="0"/>
        <v>0</v>
      </c>
      <c r="H14" s="121">
        <f t="shared" si="0"/>
        <v>0</v>
      </c>
      <c r="I14" s="121">
        <f t="shared" si="0"/>
        <v>0</v>
      </c>
      <c r="J14" s="121">
        <f t="shared" si="0"/>
        <v>0</v>
      </c>
      <c r="K14" s="121">
        <f t="shared" si="0"/>
        <v>0</v>
      </c>
      <c r="L14" s="121">
        <f t="shared" ref="L14:L34" si="1">SUM(C14:K14)</f>
        <v>0</v>
      </c>
      <c r="M14" s="152">
        <f t="shared" si="0"/>
        <v>0</v>
      </c>
    </row>
    <row r="15" spans="1:14">
      <c r="A15" s="122" t="s">
        <v>520</v>
      </c>
      <c r="B15" s="120" t="s">
        <v>521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18">
        <f t="shared" si="1"/>
        <v>0</v>
      </c>
      <c r="M15" s="153"/>
    </row>
    <row r="16" spans="1:14">
      <c r="A16" s="122" t="s">
        <v>522</v>
      </c>
      <c r="B16" s="120" t="s">
        <v>523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18">
        <f t="shared" si="1"/>
        <v>0</v>
      </c>
      <c r="M16" s="153"/>
    </row>
    <row r="17" spans="1:14" ht="31.5">
      <c r="A17" s="116" t="s">
        <v>524</v>
      </c>
      <c r="B17" s="117" t="s">
        <v>525</v>
      </c>
      <c r="C17" s="118">
        <f>C13+C14</f>
        <v>6000</v>
      </c>
      <c r="D17" s="118">
        <f t="shared" ref="D17:M17" si="2">D13+D14</f>
        <v>107</v>
      </c>
      <c r="E17" s="118">
        <f t="shared" si="2"/>
        <v>0</v>
      </c>
      <c r="F17" s="118">
        <f t="shared" si="2"/>
        <v>3276</v>
      </c>
      <c r="G17" s="118">
        <f t="shared" si="2"/>
        <v>0</v>
      </c>
      <c r="H17" s="118">
        <f t="shared" si="2"/>
        <v>3494</v>
      </c>
      <c r="I17" s="118">
        <f t="shared" si="2"/>
        <v>8344</v>
      </c>
      <c r="J17" s="118">
        <f t="shared" si="2"/>
        <v>-10774</v>
      </c>
      <c r="K17" s="118">
        <f t="shared" si="2"/>
        <v>0</v>
      </c>
      <c r="L17" s="118">
        <f t="shared" si="1"/>
        <v>10447</v>
      </c>
      <c r="M17" s="150">
        <f t="shared" si="2"/>
        <v>0</v>
      </c>
    </row>
    <row r="18" spans="1:14">
      <c r="A18" s="116" t="s">
        <v>526</v>
      </c>
      <c r="B18" s="117" t="s">
        <v>527</v>
      </c>
      <c r="C18" s="124"/>
      <c r="D18" s="124"/>
      <c r="E18" s="124"/>
      <c r="F18" s="124"/>
      <c r="G18" s="124"/>
      <c r="H18" s="124"/>
      <c r="I18" s="118">
        <f>+'1-Баланс'!G32</f>
        <v>0</v>
      </c>
      <c r="J18" s="118">
        <f>+'1-Баланс'!G33</f>
        <v>-521</v>
      </c>
      <c r="K18" s="119"/>
      <c r="L18" s="118">
        <f t="shared" si="1"/>
        <v>-521</v>
      </c>
      <c r="M18" s="154"/>
    </row>
    <row r="19" spans="1:14">
      <c r="A19" s="122" t="s">
        <v>528</v>
      </c>
      <c r="B19" s="120" t="s">
        <v>529</v>
      </c>
      <c r="C19" s="121">
        <f>C20+C21</f>
        <v>0</v>
      </c>
      <c r="D19" s="121">
        <f>D20+D21</f>
        <v>0</v>
      </c>
      <c r="E19" s="121">
        <f>E20+E21</f>
        <v>0</v>
      </c>
      <c r="F19" s="121">
        <f t="shared" ref="F19:K19" si="3">F20+F21</f>
        <v>0</v>
      </c>
      <c r="G19" s="121">
        <f t="shared" si="3"/>
        <v>0</v>
      </c>
      <c r="H19" s="121">
        <f t="shared" si="3"/>
        <v>0</v>
      </c>
      <c r="I19" s="121">
        <f t="shared" si="3"/>
        <v>0</v>
      </c>
      <c r="J19" s="121">
        <f t="shared" si="3"/>
        <v>0</v>
      </c>
      <c r="K19" s="121">
        <f t="shared" si="3"/>
        <v>0</v>
      </c>
      <c r="L19" s="118">
        <f t="shared" si="1"/>
        <v>0</v>
      </c>
      <c r="M19" s="152">
        <f>M20+M21</f>
        <v>0</v>
      </c>
    </row>
    <row r="20" spans="1:14">
      <c r="A20" s="125" t="s">
        <v>530</v>
      </c>
      <c r="B20" s="126" t="s">
        <v>531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18">
        <f t="shared" si="1"/>
        <v>0</v>
      </c>
      <c r="M20" s="153"/>
    </row>
    <row r="21" spans="1:14">
      <c r="A21" s="125" t="s">
        <v>532</v>
      </c>
      <c r="B21" s="126" t="s">
        <v>533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18">
        <f t="shared" si="1"/>
        <v>0</v>
      </c>
      <c r="M21" s="153"/>
    </row>
    <row r="22" spans="1:14">
      <c r="A22" s="122" t="s">
        <v>534</v>
      </c>
      <c r="B22" s="120" t="s">
        <v>535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18">
        <f t="shared" si="1"/>
        <v>0</v>
      </c>
      <c r="M22" s="153"/>
    </row>
    <row r="23" spans="1:14" ht="31.5">
      <c r="A23" s="122" t="s">
        <v>536</v>
      </c>
      <c r="B23" s="120" t="s">
        <v>537</v>
      </c>
      <c r="C23" s="121">
        <f>C24-C25</f>
        <v>0</v>
      </c>
      <c r="D23" s="121">
        <f t="shared" ref="D23:M23" si="4">D24-D25</f>
        <v>0</v>
      </c>
      <c r="E23" s="121">
        <f t="shared" si="4"/>
        <v>0</v>
      </c>
      <c r="F23" s="121">
        <f t="shared" si="4"/>
        <v>0</v>
      </c>
      <c r="G23" s="121">
        <f t="shared" si="4"/>
        <v>0</v>
      </c>
      <c r="H23" s="121">
        <f t="shared" si="4"/>
        <v>0</v>
      </c>
      <c r="I23" s="121">
        <f t="shared" si="4"/>
        <v>0</v>
      </c>
      <c r="J23" s="121">
        <f t="shared" si="4"/>
        <v>0</v>
      </c>
      <c r="K23" s="121">
        <f t="shared" si="4"/>
        <v>0</v>
      </c>
      <c r="L23" s="118">
        <f t="shared" si="1"/>
        <v>0</v>
      </c>
      <c r="M23" s="152">
        <f t="shared" si="4"/>
        <v>0</v>
      </c>
    </row>
    <row r="24" spans="1:14">
      <c r="A24" s="122" t="s">
        <v>538</v>
      </c>
      <c r="B24" s="120" t="s">
        <v>539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18">
        <f t="shared" si="1"/>
        <v>0</v>
      </c>
      <c r="M24" s="153"/>
    </row>
    <row r="25" spans="1:14">
      <c r="A25" s="122" t="s">
        <v>540</v>
      </c>
      <c r="B25" s="120" t="s">
        <v>541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18">
        <f t="shared" si="1"/>
        <v>0</v>
      </c>
      <c r="M25" s="153"/>
    </row>
    <row r="26" spans="1:14" ht="31.5">
      <c r="A26" s="122" t="s">
        <v>542</v>
      </c>
      <c r="B26" s="120" t="s">
        <v>543</v>
      </c>
      <c r="C26" s="121">
        <f>C27-C28</f>
        <v>0</v>
      </c>
      <c r="D26" s="121">
        <f t="shared" ref="D26:M26" si="5">D27-D28</f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18">
        <f t="shared" si="1"/>
        <v>0</v>
      </c>
      <c r="M26" s="152">
        <f t="shared" si="5"/>
        <v>0</v>
      </c>
    </row>
    <row r="27" spans="1:14">
      <c r="A27" s="122" t="s">
        <v>538</v>
      </c>
      <c r="B27" s="120" t="s">
        <v>544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18">
        <f t="shared" si="1"/>
        <v>0</v>
      </c>
      <c r="M27" s="153"/>
    </row>
    <row r="28" spans="1:14">
      <c r="A28" s="122" t="s">
        <v>540</v>
      </c>
      <c r="B28" s="120" t="s">
        <v>545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18">
        <f t="shared" si="1"/>
        <v>0</v>
      </c>
      <c r="M28" s="153"/>
    </row>
    <row r="29" spans="1:14">
      <c r="A29" s="122" t="s">
        <v>546</v>
      </c>
      <c r="B29" s="120" t="s">
        <v>547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18">
        <f t="shared" si="1"/>
        <v>0</v>
      </c>
      <c r="M29" s="153"/>
    </row>
    <row r="30" spans="1:14">
      <c r="A30" s="122" t="s">
        <v>548</v>
      </c>
      <c r="B30" s="120" t="s">
        <v>549</v>
      </c>
      <c r="C30" s="123">
        <v>4590</v>
      </c>
      <c r="D30" s="123">
        <v>-107</v>
      </c>
      <c r="E30" s="123"/>
      <c r="F30" s="123">
        <v>-3276</v>
      </c>
      <c r="G30" s="123"/>
      <c r="H30" s="123">
        <v>-3494</v>
      </c>
      <c r="I30" s="123">
        <v>-8344</v>
      </c>
      <c r="J30" s="123">
        <v>10628</v>
      </c>
      <c r="K30" s="123"/>
      <c r="L30" s="118">
        <f t="shared" si="1"/>
        <v>-3</v>
      </c>
      <c r="M30" s="153"/>
    </row>
    <row r="31" spans="1:14">
      <c r="A31" s="116" t="s">
        <v>550</v>
      </c>
      <c r="B31" s="117" t="s">
        <v>551</v>
      </c>
      <c r="C31" s="118">
        <f>C19+C22+C23+C26+C30+C29+C17+C18</f>
        <v>10590</v>
      </c>
      <c r="D31" s="118">
        <f t="shared" ref="D31:M31" si="6">D19+D22+D23+D26+D30+D29+D17+D18</f>
        <v>0</v>
      </c>
      <c r="E31" s="118">
        <f t="shared" si="6"/>
        <v>0</v>
      </c>
      <c r="F31" s="118">
        <f t="shared" si="6"/>
        <v>0</v>
      </c>
      <c r="G31" s="118">
        <f t="shared" si="6"/>
        <v>0</v>
      </c>
      <c r="H31" s="118">
        <f t="shared" si="6"/>
        <v>0</v>
      </c>
      <c r="I31" s="118">
        <f t="shared" si="6"/>
        <v>0</v>
      </c>
      <c r="J31" s="118">
        <f t="shared" si="6"/>
        <v>-667</v>
      </c>
      <c r="K31" s="118">
        <f t="shared" si="6"/>
        <v>0</v>
      </c>
      <c r="L31" s="118">
        <f t="shared" si="1"/>
        <v>9923</v>
      </c>
      <c r="M31" s="150">
        <f t="shared" si="6"/>
        <v>0</v>
      </c>
      <c r="N31" s="151"/>
    </row>
    <row r="32" spans="1:14" ht="31.5">
      <c r="A32" s="122" t="s">
        <v>552</v>
      </c>
      <c r="B32" s="120" t="s">
        <v>553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18">
        <f t="shared" si="1"/>
        <v>0</v>
      </c>
      <c r="M32" s="153"/>
    </row>
    <row r="33" spans="1:13" ht="31.5">
      <c r="A33" s="127" t="s">
        <v>554</v>
      </c>
      <c r="B33" s="128" t="s">
        <v>555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55">
        <f t="shared" si="1"/>
        <v>0</v>
      </c>
      <c r="M33" s="156"/>
    </row>
    <row r="34" spans="1:13" ht="31.5">
      <c r="A34" s="130" t="s">
        <v>556</v>
      </c>
      <c r="B34" s="131" t="s">
        <v>557</v>
      </c>
      <c r="C34" s="132">
        <f t="shared" ref="C34:K34" si="7">C31+C32+C33</f>
        <v>10590</v>
      </c>
      <c r="D34" s="132">
        <f t="shared" si="7"/>
        <v>0</v>
      </c>
      <c r="E34" s="132">
        <f t="shared" si="7"/>
        <v>0</v>
      </c>
      <c r="F34" s="132">
        <f t="shared" si="7"/>
        <v>0</v>
      </c>
      <c r="G34" s="132">
        <f t="shared" si="7"/>
        <v>0</v>
      </c>
      <c r="H34" s="132">
        <f t="shared" si="7"/>
        <v>0</v>
      </c>
      <c r="I34" s="132">
        <f t="shared" si="7"/>
        <v>0</v>
      </c>
      <c r="J34" s="132">
        <f t="shared" si="7"/>
        <v>-667</v>
      </c>
      <c r="K34" s="132">
        <f t="shared" si="7"/>
        <v>0</v>
      </c>
      <c r="L34" s="132">
        <f t="shared" si="1"/>
        <v>9923</v>
      </c>
      <c r="M34" s="157">
        <f>M31+M32+M33</f>
        <v>0</v>
      </c>
    </row>
    <row r="35" spans="1:13">
      <c r="A35" s="133"/>
      <c r="B35" s="134"/>
      <c r="C35" s="135"/>
      <c r="D35" s="135"/>
      <c r="E35" s="135"/>
      <c r="F35" s="135"/>
      <c r="G35" s="135"/>
      <c r="H35" s="135"/>
      <c r="I35" s="135"/>
      <c r="J35" s="135"/>
      <c r="K35" s="135"/>
    </row>
    <row r="36" spans="1:13">
      <c r="A36" s="136" t="s">
        <v>558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5"/>
    </row>
    <row r="37" spans="1:13">
      <c r="A37" s="133"/>
      <c r="B37" s="134"/>
      <c r="C37" s="135"/>
      <c r="D37" s="135"/>
      <c r="E37" s="135"/>
      <c r="F37" s="135"/>
      <c r="G37" s="135"/>
      <c r="H37" s="135"/>
      <c r="I37" s="135"/>
      <c r="J37" s="135"/>
      <c r="K37" s="135"/>
    </row>
    <row r="38" spans="1:13">
      <c r="A38" s="86" t="s">
        <v>8</v>
      </c>
      <c r="B38" s="435">
        <f>pdeReportingDate</f>
        <v>46052</v>
      </c>
      <c r="C38" s="435"/>
      <c r="D38" s="435"/>
      <c r="E38" s="435"/>
      <c r="F38" s="435"/>
      <c r="G38" s="435"/>
      <c r="H38" s="435"/>
    </row>
    <row r="39" spans="1:13">
      <c r="A39" s="86"/>
      <c r="B39" s="87"/>
      <c r="C39" s="87"/>
      <c r="D39" s="87"/>
      <c r="E39" s="87"/>
      <c r="F39" s="87"/>
      <c r="G39" s="87"/>
      <c r="H39" s="87"/>
    </row>
    <row r="40" spans="1:13">
      <c r="A40" s="88" t="s">
        <v>307</v>
      </c>
      <c r="B40" s="436" t="str">
        <f>authorName</f>
        <v>МДН Финанс ЕООД - Мирослава Николова</v>
      </c>
      <c r="C40" s="436"/>
      <c r="D40" s="436"/>
      <c r="E40" s="436"/>
      <c r="F40" s="436"/>
      <c r="G40" s="436"/>
      <c r="H40" s="436"/>
    </row>
    <row r="41" spans="1:13">
      <c r="A41" s="88"/>
      <c r="B41" s="89"/>
      <c r="C41" s="89"/>
      <c r="D41" s="89"/>
      <c r="E41" s="89"/>
      <c r="F41" s="89"/>
      <c r="G41" s="89"/>
      <c r="H41" s="89"/>
    </row>
    <row r="42" spans="1:13">
      <c r="A42" s="88" t="s">
        <v>16</v>
      </c>
      <c r="B42" s="437"/>
      <c r="C42" s="437"/>
      <c r="D42" s="437"/>
      <c r="E42" s="437"/>
      <c r="F42" s="437"/>
      <c r="G42" s="437"/>
      <c r="H42" s="437"/>
    </row>
    <row r="43" spans="1:13">
      <c r="A43" s="91"/>
      <c r="B43" s="434" t="s">
        <v>17</v>
      </c>
      <c r="C43" s="434"/>
      <c r="D43" s="434"/>
      <c r="E43" s="434"/>
      <c r="F43" s="92"/>
      <c r="G43" s="93"/>
      <c r="H43" s="56"/>
    </row>
    <row r="44" spans="1:13">
      <c r="A44" s="91"/>
      <c r="B44" s="434" t="s">
        <v>308</v>
      </c>
      <c r="C44" s="434"/>
      <c r="D44" s="434"/>
      <c r="E44" s="434"/>
      <c r="F44" s="92"/>
      <c r="G44" s="93"/>
      <c r="H44" s="56"/>
    </row>
    <row r="45" spans="1:13">
      <c r="A45" s="91"/>
      <c r="B45" s="434" t="s">
        <v>308</v>
      </c>
      <c r="C45" s="434"/>
      <c r="D45" s="434"/>
      <c r="E45" s="434"/>
      <c r="F45" s="92"/>
      <c r="G45" s="93"/>
      <c r="H45" s="56"/>
    </row>
    <row r="46" spans="1:13">
      <c r="A46" s="91"/>
      <c r="B46" s="434" t="s">
        <v>308</v>
      </c>
      <c r="C46" s="434"/>
      <c r="D46" s="434"/>
      <c r="E46" s="434"/>
      <c r="F46" s="92"/>
      <c r="G46" s="93"/>
      <c r="H46" s="56"/>
    </row>
    <row r="47" spans="1:13">
      <c r="A47" s="91"/>
      <c r="B47" s="434"/>
      <c r="C47" s="434"/>
      <c r="D47" s="434"/>
      <c r="E47" s="434"/>
      <c r="F47" s="92"/>
      <c r="G47" s="93"/>
      <c r="H47" s="56"/>
    </row>
    <row r="48" spans="1:13">
      <c r="A48" s="91"/>
      <c r="B48" s="434"/>
      <c r="C48" s="434"/>
      <c r="D48" s="434"/>
      <c r="E48" s="434"/>
      <c r="F48" s="92"/>
      <c r="G48" s="93"/>
      <c r="H48" s="56"/>
    </row>
    <row r="49" spans="1:8">
      <c r="A49" s="91"/>
      <c r="B49" s="434"/>
      <c r="C49" s="434"/>
      <c r="D49" s="434"/>
      <c r="E49" s="434"/>
      <c r="F49" s="92"/>
      <c r="G49" s="93"/>
      <c r="H49" s="56"/>
    </row>
  </sheetData>
  <sheetProtection insertRows="0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I9:I10"/>
    <mergeCell ref="J9:J10"/>
    <mergeCell ref="K8:K10"/>
    <mergeCell ref="L8:L10"/>
    <mergeCell ref="A8:A10"/>
    <mergeCell ref="B8:B10"/>
    <mergeCell ref="C8:C10"/>
    <mergeCell ref="D9:D10"/>
    <mergeCell ref="E9:E10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1" zoomScale="70" zoomScaleNormal="70" workbookViewId="0">
      <selection activeCell="C83" sqref="C83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559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КОРПОРАЦИЯ ЗА ТЕХНОЛОГИИ И ИНОВАЦИИ АД</v>
      </c>
      <c r="B3" s="45"/>
      <c r="C3" s="44"/>
      <c r="D3" s="52"/>
    </row>
    <row r="4" spans="1:7">
      <c r="A4" s="51" t="str">
        <f>CONCATENATE("ЕИК по БУЛСТАТ: ",pdeBulstat)</f>
        <v>ЕИК по БУЛСТАТ: 115086942</v>
      </c>
      <c r="B4" s="53"/>
      <c r="C4" s="52"/>
      <c r="D4" s="52"/>
    </row>
    <row r="5" spans="1:7">
      <c r="A5" s="51" t="str">
        <f>CONCATENATE("към ",TEXT(endDate,"dd.mm.yyyy")," г.")</f>
        <v>към 31.12.2025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40</v>
      </c>
    </row>
    <row r="8" spans="1:7" s="41" customFormat="1" ht="78.75">
      <c r="A8" s="61" t="s">
        <v>560</v>
      </c>
      <c r="B8" s="62" t="s">
        <v>42</v>
      </c>
      <c r="C8" s="61" t="s">
        <v>561</v>
      </c>
      <c r="D8" s="61" t="s">
        <v>562</v>
      </c>
      <c r="E8" s="61" t="s">
        <v>563</v>
      </c>
      <c r="F8" s="61" t="s">
        <v>564</v>
      </c>
    </row>
    <row r="9" spans="1:7" s="41" customFormat="1">
      <c r="A9" s="63" t="s">
        <v>48</v>
      </c>
      <c r="B9" s="64" t="s">
        <v>49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565</v>
      </c>
      <c r="B10" s="66"/>
      <c r="C10" s="67"/>
      <c r="D10" s="67"/>
      <c r="E10" s="67"/>
      <c r="F10" s="67"/>
    </row>
    <row r="11" spans="1:7">
      <c r="A11" s="68" t="s">
        <v>566</v>
      </c>
      <c r="B11" s="62"/>
      <c r="C11" s="67"/>
      <c r="D11" s="67"/>
      <c r="E11" s="67"/>
      <c r="F11" s="67"/>
    </row>
    <row r="12" spans="1:7">
      <c r="A12" s="69" t="s">
        <v>567</v>
      </c>
      <c r="B12" s="70"/>
      <c r="C12" s="71">
        <v>1678</v>
      </c>
      <c r="D12" s="71">
        <v>66</v>
      </c>
      <c r="E12" s="71"/>
      <c r="F12" s="72">
        <f>C12-E12</f>
        <v>1678</v>
      </c>
      <c r="G12" s="1"/>
    </row>
    <row r="13" spans="1:7">
      <c r="A13" s="69" t="s">
        <v>568</v>
      </c>
      <c r="B13" s="70"/>
      <c r="C13" s="71">
        <v>1237</v>
      </c>
      <c r="D13" s="71">
        <v>90.67</v>
      </c>
      <c r="E13" s="71"/>
      <c r="F13" s="72">
        <f t="shared" ref="F13:F26" si="0">C13-E13</f>
        <v>1237</v>
      </c>
    </row>
    <row r="14" spans="1:7">
      <c r="A14" s="69" t="s">
        <v>569</v>
      </c>
      <c r="B14" s="70"/>
      <c r="C14" s="71"/>
      <c r="D14" s="71">
        <v>100</v>
      </c>
      <c r="E14" s="71"/>
      <c r="F14" s="72">
        <f t="shared" si="0"/>
        <v>0</v>
      </c>
    </row>
    <row r="15" spans="1:7">
      <c r="A15" s="69" t="s">
        <v>570</v>
      </c>
      <c r="B15" s="70"/>
      <c r="C15" s="71"/>
      <c r="D15" s="71">
        <v>50</v>
      </c>
      <c r="E15" s="71"/>
      <c r="F15" s="72">
        <f t="shared" si="0"/>
        <v>0</v>
      </c>
    </row>
    <row r="16" spans="1:7" ht="31.5">
      <c r="A16" s="69" t="s">
        <v>571</v>
      </c>
      <c r="B16" s="70"/>
      <c r="C16" s="71">
        <v>5</v>
      </c>
      <c r="D16" s="71">
        <v>100</v>
      </c>
      <c r="E16" s="71"/>
      <c r="F16" s="72">
        <f t="shared" si="0"/>
        <v>5</v>
      </c>
    </row>
    <row r="17" spans="1:8">
      <c r="A17" s="69" t="s">
        <v>572</v>
      </c>
      <c r="B17" s="70"/>
      <c r="C17" s="71">
        <v>5</v>
      </c>
      <c r="D17" s="71">
        <v>100</v>
      </c>
      <c r="E17" s="71"/>
      <c r="F17" s="72">
        <f t="shared" si="0"/>
        <v>5</v>
      </c>
    </row>
    <row r="18" spans="1:8" ht="31.5">
      <c r="A18" s="69" t="s">
        <v>573</v>
      </c>
      <c r="B18" s="70"/>
      <c r="C18" s="71"/>
      <c r="D18" s="71">
        <v>100</v>
      </c>
      <c r="E18" s="71"/>
      <c r="F18" s="72">
        <f t="shared" si="0"/>
        <v>0</v>
      </c>
    </row>
    <row r="19" spans="1:8">
      <c r="A19" s="69" t="s">
        <v>574</v>
      </c>
      <c r="B19" s="70"/>
      <c r="C19" s="71">
        <v>4</v>
      </c>
      <c r="D19" s="71">
        <v>70</v>
      </c>
      <c r="E19" s="71"/>
      <c r="F19" s="72">
        <f t="shared" si="0"/>
        <v>4</v>
      </c>
    </row>
    <row r="20" spans="1:8">
      <c r="A20" s="73" t="s">
        <v>575</v>
      </c>
      <c r="B20" s="74"/>
      <c r="C20" s="71">
        <v>1299</v>
      </c>
      <c r="D20" s="71">
        <v>92.85</v>
      </c>
      <c r="E20" s="71"/>
      <c r="F20" s="72">
        <f t="shared" si="0"/>
        <v>1299</v>
      </c>
    </row>
    <row r="21" spans="1:8" ht="31.5">
      <c r="A21" s="73" t="s">
        <v>576</v>
      </c>
      <c r="B21" s="74"/>
      <c r="C21" s="71">
        <v>1</v>
      </c>
      <c r="D21" s="71">
        <v>100</v>
      </c>
      <c r="E21" s="71"/>
      <c r="F21" s="72">
        <f t="shared" si="0"/>
        <v>1</v>
      </c>
    </row>
    <row r="22" spans="1:8">
      <c r="A22" s="73">
        <v>11</v>
      </c>
      <c r="B22" s="74"/>
      <c r="C22" s="71"/>
      <c r="D22" s="71"/>
      <c r="E22" s="71"/>
      <c r="F22" s="72">
        <f t="shared" si="0"/>
        <v>0</v>
      </c>
      <c r="G22" s="1"/>
    </row>
    <row r="23" spans="1:8">
      <c r="A23" s="73">
        <v>12</v>
      </c>
      <c r="B23" s="74"/>
      <c r="C23" s="71"/>
      <c r="D23" s="71"/>
      <c r="E23" s="71"/>
      <c r="F23" s="72">
        <f t="shared" si="0"/>
        <v>0</v>
      </c>
      <c r="H23" s="1"/>
    </row>
    <row r="24" spans="1:8">
      <c r="A24" s="73">
        <v>13</v>
      </c>
      <c r="B24" s="74"/>
      <c r="C24" s="71"/>
      <c r="D24" s="71"/>
      <c r="E24" s="71"/>
      <c r="F24" s="72">
        <f t="shared" si="0"/>
        <v>0</v>
      </c>
    </row>
    <row r="25" spans="1:8">
      <c r="A25" s="73">
        <v>14</v>
      </c>
      <c r="B25" s="74"/>
      <c r="C25" s="71"/>
      <c r="D25" s="71"/>
      <c r="E25" s="71"/>
      <c r="F25" s="72">
        <f t="shared" si="0"/>
        <v>0</v>
      </c>
    </row>
    <row r="26" spans="1:8">
      <c r="A26" s="73">
        <v>15</v>
      </c>
      <c r="B26" s="74"/>
      <c r="C26" s="71"/>
      <c r="D26" s="71"/>
      <c r="E26" s="71"/>
      <c r="F26" s="72">
        <f t="shared" si="0"/>
        <v>0</v>
      </c>
    </row>
    <row r="27" spans="1:8">
      <c r="A27" s="75" t="s">
        <v>577</v>
      </c>
      <c r="B27" s="76" t="s">
        <v>578</v>
      </c>
      <c r="C27" s="77">
        <f>SUM(C12:C26)</f>
        <v>4229</v>
      </c>
      <c r="D27" s="77"/>
      <c r="E27" s="77">
        <f>SUM(E12:E26)</f>
        <v>0</v>
      </c>
      <c r="F27" s="77">
        <f>SUM(F12:F26)</f>
        <v>4229</v>
      </c>
    </row>
    <row r="28" spans="1:8">
      <c r="A28" s="68" t="s">
        <v>579</v>
      </c>
      <c r="B28" s="76"/>
      <c r="C28" s="67"/>
      <c r="D28" s="67"/>
      <c r="E28" s="67"/>
      <c r="F28" s="67"/>
    </row>
    <row r="29" spans="1:8">
      <c r="A29" s="73">
        <v>1</v>
      </c>
      <c r="B29" s="74"/>
      <c r="C29" s="71"/>
      <c r="D29" s="71"/>
      <c r="E29" s="71"/>
      <c r="F29" s="72">
        <f>C29-E29</f>
        <v>0</v>
      </c>
    </row>
    <row r="30" spans="1:8">
      <c r="A30" s="73">
        <v>2</v>
      </c>
      <c r="B30" s="74"/>
      <c r="C30" s="71"/>
      <c r="D30" s="71"/>
      <c r="E30" s="71"/>
      <c r="F30" s="72">
        <f t="shared" ref="F30:F43" si="1">C30-E30</f>
        <v>0</v>
      </c>
    </row>
    <row r="31" spans="1:8">
      <c r="A31" s="73">
        <v>3</v>
      </c>
      <c r="B31" s="74"/>
      <c r="C31" s="71"/>
      <c r="D31" s="71"/>
      <c r="E31" s="71"/>
      <c r="F31" s="72">
        <f t="shared" si="1"/>
        <v>0</v>
      </c>
    </row>
    <row r="32" spans="1:8">
      <c r="A32" s="73">
        <v>4</v>
      </c>
      <c r="B32" s="74"/>
      <c r="C32" s="71"/>
      <c r="D32" s="71"/>
      <c r="E32" s="71"/>
      <c r="F32" s="72">
        <f t="shared" si="1"/>
        <v>0</v>
      </c>
    </row>
    <row r="33" spans="1:6">
      <c r="A33" s="73">
        <v>5</v>
      </c>
      <c r="B33" s="74"/>
      <c r="C33" s="71"/>
      <c r="D33" s="71"/>
      <c r="E33" s="71"/>
      <c r="F33" s="72">
        <f t="shared" si="1"/>
        <v>0</v>
      </c>
    </row>
    <row r="34" spans="1:6">
      <c r="A34" s="73">
        <v>6</v>
      </c>
      <c r="B34" s="74"/>
      <c r="C34" s="71"/>
      <c r="D34" s="71"/>
      <c r="E34" s="71"/>
      <c r="F34" s="72">
        <f t="shared" si="1"/>
        <v>0</v>
      </c>
    </row>
    <row r="35" spans="1:6">
      <c r="A35" s="73">
        <v>7</v>
      </c>
      <c r="B35" s="74"/>
      <c r="C35" s="71"/>
      <c r="D35" s="71"/>
      <c r="E35" s="71"/>
      <c r="F35" s="72">
        <f t="shared" si="1"/>
        <v>0</v>
      </c>
    </row>
    <row r="36" spans="1:6">
      <c r="A36" s="73">
        <v>8</v>
      </c>
      <c r="B36" s="74"/>
      <c r="C36" s="71"/>
      <c r="D36" s="71"/>
      <c r="E36" s="71"/>
      <c r="F36" s="72">
        <f t="shared" si="1"/>
        <v>0</v>
      </c>
    </row>
    <row r="37" spans="1:6">
      <c r="A37" s="73">
        <v>9</v>
      </c>
      <c r="B37" s="74"/>
      <c r="C37" s="71"/>
      <c r="D37" s="71"/>
      <c r="E37" s="71"/>
      <c r="F37" s="72">
        <f t="shared" si="1"/>
        <v>0</v>
      </c>
    </row>
    <row r="38" spans="1:6">
      <c r="A38" s="73">
        <v>10</v>
      </c>
      <c r="B38" s="74"/>
      <c r="C38" s="71"/>
      <c r="D38" s="71"/>
      <c r="E38" s="71"/>
      <c r="F38" s="72">
        <f t="shared" si="1"/>
        <v>0</v>
      </c>
    </row>
    <row r="39" spans="1:6">
      <c r="A39" s="73">
        <v>11</v>
      </c>
      <c r="B39" s="74"/>
      <c r="C39" s="71"/>
      <c r="D39" s="71"/>
      <c r="E39" s="71"/>
      <c r="F39" s="72">
        <f t="shared" si="1"/>
        <v>0</v>
      </c>
    </row>
    <row r="40" spans="1:6">
      <c r="A40" s="73">
        <v>12</v>
      </c>
      <c r="B40" s="74"/>
      <c r="C40" s="71"/>
      <c r="D40" s="71"/>
      <c r="E40" s="71"/>
      <c r="F40" s="72">
        <f t="shared" si="1"/>
        <v>0</v>
      </c>
    </row>
    <row r="41" spans="1:6">
      <c r="A41" s="73">
        <v>13</v>
      </c>
      <c r="B41" s="74"/>
      <c r="C41" s="71"/>
      <c r="D41" s="71"/>
      <c r="E41" s="71"/>
      <c r="F41" s="72">
        <f t="shared" si="1"/>
        <v>0</v>
      </c>
    </row>
    <row r="42" spans="1:6">
      <c r="A42" s="73">
        <v>14</v>
      </c>
      <c r="B42" s="74"/>
      <c r="C42" s="71"/>
      <c r="D42" s="71"/>
      <c r="E42" s="71"/>
      <c r="F42" s="72">
        <f t="shared" si="1"/>
        <v>0</v>
      </c>
    </row>
    <row r="43" spans="1:6">
      <c r="A43" s="73">
        <v>15</v>
      </c>
      <c r="B43" s="74"/>
      <c r="C43" s="71"/>
      <c r="D43" s="71"/>
      <c r="E43" s="71"/>
      <c r="F43" s="72">
        <f t="shared" si="1"/>
        <v>0</v>
      </c>
    </row>
    <row r="44" spans="1:6">
      <c r="A44" s="75" t="s">
        <v>580</v>
      </c>
      <c r="B44" s="76" t="s">
        <v>581</v>
      </c>
      <c r="C44" s="77">
        <f>SUM(C29:C43)</f>
        <v>0</v>
      </c>
      <c r="D44" s="77"/>
      <c r="E44" s="77">
        <f>SUM(E29:E43)</f>
        <v>0</v>
      </c>
      <c r="F44" s="77">
        <f>SUM(F29:F43)</f>
        <v>0</v>
      </c>
    </row>
    <row r="45" spans="1:6">
      <c r="A45" s="68" t="s">
        <v>582</v>
      </c>
      <c r="B45" s="78"/>
      <c r="C45" s="79"/>
      <c r="D45" s="67"/>
      <c r="E45" s="67"/>
      <c r="F45" s="67"/>
    </row>
    <row r="46" spans="1:6">
      <c r="A46" s="73">
        <v>1</v>
      </c>
      <c r="B46" s="74"/>
      <c r="C46" s="71"/>
      <c r="D46" s="71"/>
      <c r="E46" s="71"/>
      <c r="F46" s="72">
        <f>C46-E46</f>
        <v>0</v>
      </c>
    </row>
    <row r="47" spans="1:6">
      <c r="A47" s="73">
        <v>2</v>
      </c>
      <c r="B47" s="74"/>
      <c r="C47" s="71"/>
      <c r="D47" s="71"/>
      <c r="E47" s="71"/>
      <c r="F47" s="72">
        <f t="shared" ref="F47:F60" si="2">C47-E47</f>
        <v>0</v>
      </c>
    </row>
    <row r="48" spans="1:6">
      <c r="A48" s="73">
        <v>3</v>
      </c>
      <c r="B48" s="74"/>
      <c r="C48" s="71"/>
      <c r="D48" s="71"/>
      <c r="E48" s="71"/>
      <c r="F48" s="72">
        <f t="shared" si="2"/>
        <v>0</v>
      </c>
    </row>
    <row r="49" spans="1:6">
      <c r="A49" s="73">
        <v>4</v>
      </c>
      <c r="B49" s="74"/>
      <c r="C49" s="71"/>
      <c r="D49" s="71"/>
      <c r="E49" s="71"/>
      <c r="F49" s="72">
        <f t="shared" si="2"/>
        <v>0</v>
      </c>
    </row>
    <row r="50" spans="1:6">
      <c r="A50" s="73">
        <v>5</v>
      </c>
      <c r="B50" s="74"/>
      <c r="C50" s="71"/>
      <c r="D50" s="71"/>
      <c r="E50" s="71"/>
      <c r="F50" s="72">
        <f t="shared" si="2"/>
        <v>0</v>
      </c>
    </row>
    <row r="51" spans="1:6">
      <c r="A51" s="73">
        <v>6</v>
      </c>
      <c r="B51" s="74"/>
      <c r="C51" s="71"/>
      <c r="D51" s="71"/>
      <c r="E51" s="71"/>
      <c r="F51" s="72">
        <f t="shared" si="2"/>
        <v>0</v>
      </c>
    </row>
    <row r="52" spans="1:6">
      <c r="A52" s="73">
        <v>7</v>
      </c>
      <c r="B52" s="74"/>
      <c r="C52" s="71"/>
      <c r="D52" s="71"/>
      <c r="E52" s="71"/>
      <c r="F52" s="72">
        <f t="shared" si="2"/>
        <v>0</v>
      </c>
    </row>
    <row r="53" spans="1:6">
      <c r="A53" s="73">
        <v>8</v>
      </c>
      <c r="B53" s="74"/>
      <c r="C53" s="71"/>
      <c r="D53" s="71"/>
      <c r="E53" s="71"/>
      <c r="F53" s="72">
        <f t="shared" si="2"/>
        <v>0</v>
      </c>
    </row>
    <row r="54" spans="1:6">
      <c r="A54" s="73">
        <v>9</v>
      </c>
      <c r="B54" s="74"/>
      <c r="C54" s="71"/>
      <c r="D54" s="71"/>
      <c r="E54" s="71"/>
      <c r="F54" s="72">
        <f t="shared" si="2"/>
        <v>0</v>
      </c>
    </row>
    <row r="55" spans="1:6">
      <c r="A55" s="73">
        <v>10</v>
      </c>
      <c r="B55" s="74"/>
      <c r="C55" s="71"/>
      <c r="D55" s="71"/>
      <c r="E55" s="71"/>
      <c r="F55" s="72">
        <f t="shared" si="2"/>
        <v>0</v>
      </c>
    </row>
    <row r="56" spans="1:6">
      <c r="A56" s="73">
        <v>11</v>
      </c>
      <c r="B56" s="74"/>
      <c r="C56" s="71"/>
      <c r="D56" s="71"/>
      <c r="E56" s="71"/>
      <c r="F56" s="72">
        <f t="shared" si="2"/>
        <v>0</v>
      </c>
    </row>
    <row r="57" spans="1:6">
      <c r="A57" s="73">
        <v>12</v>
      </c>
      <c r="B57" s="74"/>
      <c r="C57" s="71"/>
      <c r="D57" s="71"/>
      <c r="E57" s="71"/>
      <c r="F57" s="72">
        <f t="shared" si="2"/>
        <v>0</v>
      </c>
    </row>
    <row r="58" spans="1:6">
      <c r="A58" s="73">
        <v>13</v>
      </c>
      <c r="B58" s="74"/>
      <c r="C58" s="71"/>
      <c r="D58" s="71"/>
      <c r="E58" s="71"/>
      <c r="F58" s="72">
        <f t="shared" si="2"/>
        <v>0</v>
      </c>
    </row>
    <row r="59" spans="1:6">
      <c r="A59" s="73">
        <v>14</v>
      </c>
      <c r="B59" s="74"/>
      <c r="C59" s="71"/>
      <c r="D59" s="71"/>
      <c r="E59" s="71"/>
      <c r="F59" s="72">
        <f t="shared" si="2"/>
        <v>0</v>
      </c>
    </row>
    <row r="60" spans="1:6">
      <c r="A60" s="73">
        <v>15</v>
      </c>
      <c r="B60" s="74"/>
      <c r="C60" s="71"/>
      <c r="D60" s="71"/>
      <c r="E60" s="71"/>
      <c r="F60" s="72">
        <f t="shared" si="2"/>
        <v>0</v>
      </c>
    </row>
    <row r="61" spans="1:6">
      <c r="A61" s="75" t="s">
        <v>583</v>
      </c>
      <c r="B61" s="76" t="s">
        <v>584</v>
      </c>
      <c r="C61" s="77">
        <f>SUM(C46:C60)</f>
        <v>0</v>
      </c>
      <c r="D61" s="77"/>
      <c r="E61" s="77">
        <f>SUM(E46:E60)</f>
        <v>0</v>
      </c>
      <c r="F61" s="77">
        <f>SUM(F46:F60)</f>
        <v>0</v>
      </c>
    </row>
    <row r="62" spans="1:6">
      <c r="A62" s="65" t="s">
        <v>585</v>
      </c>
      <c r="B62" s="76"/>
      <c r="C62" s="67"/>
      <c r="D62" s="67"/>
      <c r="E62" s="67"/>
      <c r="F62" s="67"/>
    </row>
    <row r="63" spans="1:6">
      <c r="A63" s="73">
        <v>1</v>
      </c>
      <c r="B63" s="74"/>
      <c r="C63" s="71"/>
      <c r="D63" s="71"/>
      <c r="E63" s="71"/>
      <c r="F63" s="72">
        <f>C63-E63</f>
        <v>0</v>
      </c>
    </row>
    <row r="64" spans="1:6">
      <c r="A64" s="73">
        <v>2</v>
      </c>
      <c r="B64" s="74"/>
      <c r="C64" s="71"/>
      <c r="D64" s="71"/>
      <c r="E64" s="71"/>
      <c r="F64" s="72">
        <f t="shared" ref="F64:F77" si="3">C64-E64</f>
        <v>0</v>
      </c>
    </row>
    <row r="65" spans="1:6">
      <c r="A65" s="73">
        <v>3</v>
      </c>
      <c r="B65" s="74"/>
      <c r="C65" s="71"/>
      <c r="D65" s="71"/>
      <c r="E65" s="71"/>
      <c r="F65" s="72">
        <f t="shared" si="3"/>
        <v>0</v>
      </c>
    </row>
    <row r="66" spans="1:6">
      <c r="A66" s="73">
        <v>4</v>
      </c>
      <c r="B66" s="74"/>
      <c r="C66" s="71"/>
      <c r="D66" s="71"/>
      <c r="E66" s="71"/>
      <c r="F66" s="72">
        <f t="shared" si="3"/>
        <v>0</v>
      </c>
    </row>
    <row r="67" spans="1:6">
      <c r="A67" s="73">
        <v>5</v>
      </c>
      <c r="B67" s="74"/>
      <c r="C67" s="71"/>
      <c r="D67" s="71"/>
      <c r="E67" s="71"/>
      <c r="F67" s="72">
        <f t="shared" si="3"/>
        <v>0</v>
      </c>
    </row>
    <row r="68" spans="1:6">
      <c r="A68" s="73">
        <v>6</v>
      </c>
      <c r="B68" s="74"/>
      <c r="C68" s="71"/>
      <c r="D68" s="71"/>
      <c r="E68" s="71"/>
      <c r="F68" s="72">
        <f t="shared" si="3"/>
        <v>0</v>
      </c>
    </row>
    <row r="69" spans="1:6">
      <c r="A69" s="73">
        <v>7</v>
      </c>
      <c r="B69" s="74"/>
      <c r="C69" s="71"/>
      <c r="D69" s="71"/>
      <c r="E69" s="71"/>
      <c r="F69" s="72">
        <f t="shared" si="3"/>
        <v>0</v>
      </c>
    </row>
    <row r="70" spans="1:6">
      <c r="A70" s="73">
        <v>8</v>
      </c>
      <c r="B70" s="74"/>
      <c r="C70" s="71"/>
      <c r="D70" s="71"/>
      <c r="E70" s="71"/>
      <c r="F70" s="72">
        <f t="shared" si="3"/>
        <v>0</v>
      </c>
    </row>
    <row r="71" spans="1:6">
      <c r="A71" s="73">
        <v>9</v>
      </c>
      <c r="B71" s="74"/>
      <c r="C71" s="71"/>
      <c r="D71" s="71"/>
      <c r="E71" s="71"/>
      <c r="F71" s="72">
        <f t="shared" si="3"/>
        <v>0</v>
      </c>
    </row>
    <row r="72" spans="1:6">
      <c r="A72" s="73">
        <v>10</v>
      </c>
      <c r="B72" s="74"/>
      <c r="C72" s="71"/>
      <c r="D72" s="71"/>
      <c r="E72" s="71"/>
      <c r="F72" s="72">
        <f t="shared" si="3"/>
        <v>0</v>
      </c>
    </row>
    <row r="73" spans="1:6">
      <c r="A73" s="73">
        <v>11</v>
      </c>
      <c r="B73" s="74"/>
      <c r="C73" s="71"/>
      <c r="D73" s="71"/>
      <c r="E73" s="71"/>
      <c r="F73" s="72">
        <f t="shared" si="3"/>
        <v>0</v>
      </c>
    </row>
    <row r="74" spans="1:6">
      <c r="A74" s="73">
        <v>12</v>
      </c>
      <c r="B74" s="74"/>
      <c r="C74" s="71"/>
      <c r="D74" s="71"/>
      <c r="E74" s="71"/>
      <c r="F74" s="72">
        <f t="shared" si="3"/>
        <v>0</v>
      </c>
    </row>
    <row r="75" spans="1:6">
      <c r="A75" s="73">
        <v>13</v>
      </c>
      <c r="B75" s="74"/>
      <c r="C75" s="71"/>
      <c r="D75" s="71"/>
      <c r="E75" s="71"/>
      <c r="F75" s="72">
        <f t="shared" si="3"/>
        <v>0</v>
      </c>
    </row>
    <row r="76" spans="1:6">
      <c r="A76" s="73">
        <v>14</v>
      </c>
      <c r="B76" s="74"/>
      <c r="C76" s="71"/>
      <c r="D76" s="71"/>
      <c r="E76" s="71"/>
      <c r="F76" s="72">
        <f t="shared" si="3"/>
        <v>0</v>
      </c>
    </row>
    <row r="77" spans="1:6">
      <c r="A77" s="73">
        <v>15</v>
      </c>
      <c r="B77" s="74"/>
      <c r="C77" s="71"/>
      <c r="D77" s="71"/>
      <c r="E77" s="71"/>
      <c r="F77" s="72">
        <f t="shared" si="3"/>
        <v>0</v>
      </c>
    </row>
    <row r="78" spans="1:6">
      <c r="A78" s="75" t="s">
        <v>586</v>
      </c>
      <c r="B78" s="76" t="s">
        <v>587</v>
      </c>
      <c r="C78" s="77">
        <f>SUM(C63:C77)</f>
        <v>0</v>
      </c>
      <c r="D78" s="77"/>
      <c r="E78" s="77">
        <f>SUM(E63:E77)</f>
        <v>0</v>
      </c>
      <c r="F78" s="77">
        <f>SUM(F63:F77)</f>
        <v>0</v>
      </c>
    </row>
    <row r="79" spans="1:6">
      <c r="A79" s="80" t="s">
        <v>588</v>
      </c>
      <c r="B79" s="76" t="s">
        <v>589</v>
      </c>
      <c r="C79" s="77">
        <f>C78+C61+C44+C27</f>
        <v>4229</v>
      </c>
      <c r="D79" s="77"/>
      <c r="E79" s="77">
        <f>E78+E61+E44+E27</f>
        <v>0</v>
      </c>
      <c r="F79" s="77">
        <f>F78+F61+F44+F27</f>
        <v>4229</v>
      </c>
    </row>
    <row r="80" spans="1:6">
      <c r="A80" s="65" t="s">
        <v>590</v>
      </c>
      <c r="B80" s="76"/>
      <c r="C80" s="72"/>
      <c r="D80" s="72"/>
      <c r="E80" s="72"/>
      <c r="F80" s="72"/>
    </row>
    <row r="81" spans="1:6">
      <c r="A81" s="68" t="s">
        <v>566</v>
      </c>
      <c r="B81" s="81"/>
      <c r="C81" s="67"/>
      <c r="D81" s="67"/>
      <c r="E81" s="67"/>
      <c r="F81" s="67"/>
    </row>
    <row r="82" spans="1:6">
      <c r="A82" s="73" t="s">
        <v>591</v>
      </c>
      <c r="B82" s="74"/>
      <c r="C82" s="71">
        <v>29</v>
      </c>
      <c r="D82" s="71">
        <v>58</v>
      </c>
      <c r="E82" s="71"/>
      <c r="F82" s="72">
        <f>C82-E82</f>
        <v>29</v>
      </c>
    </row>
    <row r="83" spans="1:6">
      <c r="A83" s="73">
        <v>2</v>
      </c>
      <c r="B83" s="74"/>
      <c r="C83" s="71"/>
      <c r="D83" s="71"/>
      <c r="E83" s="71"/>
      <c r="F83" s="72">
        <f t="shared" ref="F83:F96" si="4">C83-E83</f>
        <v>0</v>
      </c>
    </row>
    <row r="84" spans="1:6">
      <c r="A84" s="73">
        <v>3</v>
      </c>
      <c r="B84" s="74"/>
      <c r="C84" s="71"/>
      <c r="D84" s="71"/>
      <c r="E84" s="71"/>
      <c r="F84" s="72">
        <f t="shared" si="4"/>
        <v>0</v>
      </c>
    </row>
    <row r="85" spans="1:6">
      <c r="A85" s="73">
        <v>4</v>
      </c>
      <c r="B85" s="74"/>
      <c r="C85" s="71"/>
      <c r="D85" s="71"/>
      <c r="E85" s="71"/>
      <c r="F85" s="72">
        <f t="shared" si="4"/>
        <v>0</v>
      </c>
    </row>
    <row r="86" spans="1:6">
      <c r="A86" s="73">
        <v>5</v>
      </c>
      <c r="B86" s="74"/>
      <c r="C86" s="71"/>
      <c r="D86" s="71"/>
      <c r="E86" s="71"/>
      <c r="F86" s="72">
        <f t="shared" si="4"/>
        <v>0</v>
      </c>
    </row>
    <row r="87" spans="1:6">
      <c r="A87" s="73">
        <v>6</v>
      </c>
      <c r="B87" s="74"/>
      <c r="C87" s="71"/>
      <c r="D87" s="71"/>
      <c r="E87" s="71"/>
      <c r="F87" s="72">
        <f t="shared" si="4"/>
        <v>0</v>
      </c>
    </row>
    <row r="88" spans="1:6">
      <c r="A88" s="73">
        <v>7</v>
      </c>
      <c r="B88" s="74"/>
      <c r="C88" s="71"/>
      <c r="D88" s="71"/>
      <c r="E88" s="71"/>
      <c r="F88" s="72">
        <f t="shared" si="4"/>
        <v>0</v>
      </c>
    </row>
    <row r="89" spans="1:6">
      <c r="A89" s="73">
        <v>8</v>
      </c>
      <c r="B89" s="74"/>
      <c r="C89" s="71"/>
      <c r="D89" s="71"/>
      <c r="E89" s="71"/>
      <c r="F89" s="72">
        <f t="shared" si="4"/>
        <v>0</v>
      </c>
    </row>
    <row r="90" spans="1:6">
      <c r="A90" s="73">
        <v>9</v>
      </c>
      <c r="B90" s="74"/>
      <c r="C90" s="71"/>
      <c r="D90" s="71"/>
      <c r="E90" s="71"/>
      <c r="F90" s="72">
        <f t="shared" si="4"/>
        <v>0</v>
      </c>
    </row>
    <row r="91" spans="1:6">
      <c r="A91" s="73">
        <v>10</v>
      </c>
      <c r="B91" s="74"/>
      <c r="C91" s="71"/>
      <c r="D91" s="71"/>
      <c r="E91" s="71"/>
      <c r="F91" s="72">
        <f t="shared" si="4"/>
        <v>0</v>
      </c>
    </row>
    <row r="92" spans="1:6">
      <c r="A92" s="73">
        <v>11</v>
      </c>
      <c r="B92" s="74"/>
      <c r="C92" s="71"/>
      <c r="D92" s="71"/>
      <c r="E92" s="71"/>
      <c r="F92" s="72">
        <f t="shared" si="4"/>
        <v>0</v>
      </c>
    </row>
    <row r="93" spans="1:6">
      <c r="A93" s="73">
        <v>12</v>
      </c>
      <c r="B93" s="74"/>
      <c r="C93" s="71"/>
      <c r="D93" s="71"/>
      <c r="E93" s="71"/>
      <c r="F93" s="72">
        <f t="shared" si="4"/>
        <v>0</v>
      </c>
    </row>
    <row r="94" spans="1:6">
      <c r="A94" s="73">
        <v>13</v>
      </c>
      <c r="B94" s="74"/>
      <c r="C94" s="71"/>
      <c r="D94" s="71"/>
      <c r="E94" s="71"/>
      <c r="F94" s="72">
        <f t="shared" si="4"/>
        <v>0</v>
      </c>
    </row>
    <row r="95" spans="1:6">
      <c r="A95" s="73">
        <v>14</v>
      </c>
      <c r="B95" s="74"/>
      <c r="C95" s="71"/>
      <c r="D95" s="71"/>
      <c r="E95" s="71"/>
      <c r="F95" s="72">
        <f t="shared" si="4"/>
        <v>0</v>
      </c>
    </row>
    <row r="96" spans="1:6">
      <c r="A96" s="73">
        <v>15</v>
      </c>
      <c r="B96" s="74"/>
      <c r="C96" s="71"/>
      <c r="D96" s="71"/>
      <c r="E96" s="71"/>
      <c r="F96" s="72">
        <f t="shared" si="4"/>
        <v>0</v>
      </c>
    </row>
    <row r="97" spans="1:6">
      <c r="A97" s="75" t="s">
        <v>577</v>
      </c>
      <c r="B97" s="76" t="s">
        <v>592</v>
      </c>
      <c r="C97" s="77">
        <f>SUM(C82:C96)</f>
        <v>29</v>
      </c>
      <c r="D97" s="77"/>
      <c r="E97" s="77">
        <f>SUM(E82:E96)</f>
        <v>0</v>
      </c>
      <c r="F97" s="77">
        <f>SUM(F82:F96)</f>
        <v>29</v>
      </c>
    </row>
    <row r="98" spans="1:6">
      <c r="A98" s="68" t="s">
        <v>579</v>
      </c>
      <c r="B98" s="82"/>
      <c r="C98" s="72"/>
      <c r="D98" s="72"/>
      <c r="E98" s="72"/>
      <c r="F98" s="72"/>
    </row>
    <row r="99" spans="1:6">
      <c r="A99" s="73">
        <v>1</v>
      </c>
      <c r="B99" s="74"/>
      <c r="C99" s="71"/>
      <c r="D99" s="71"/>
      <c r="E99" s="71"/>
      <c r="F99" s="72">
        <f>C99-E99</f>
        <v>0</v>
      </c>
    </row>
    <row r="100" spans="1:6">
      <c r="A100" s="73">
        <v>2</v>
      </c>
      <c r="B100" s="74"/>
      <c r="C100" s="71"/>
      <c r="D100" s="71"/>
      <c r="E100" s="71"/>
      <c r="F100" s="72">
        <f t="shared" ref="F100:F113" si="5">C100-E100</f>
        <v>0</v>
      </c>
    </row>
    <row r="101" spans="1:6">
      <c r="A101" s="73">
        <v>3</v>
      </c>
      <c r="B101" s="74"/>
      <c r="C101" s="71"/>
      <c r="D101" s="71"/>
      <c r="E101" s="71"/>
      <c r="F101" s="72">
        <f t="shared" si="5"/>
        <v>0</v>
      </c>
    </row>
    <row r="102" spans="1:6">
      <c r="A102" s="73">
        <v>4</v>
      </c>
      <c r="B102" s="74"/>
      <c r="C102" s="71"/>
      <c r="D102" s="71"/>
      <c r="E102" s="71"/>
      <c r="F102" s="72">
        <f t="shared" si="5"/>
        <v>0</v>
      </c>
    </row>
    <row r="103" spans="1:6">
      <c r="A103" s="73">
        <v>5</v>
      </c>
      <c r="B103" s="74"/>
      <c r="C103" s="71"/>
      <c r="D103" s="71"/>
      <c r="E103" s="71"/>
      <c r="F103" s="72">
        <f t="shared" si="5"/>
        <v>0</v>
      </c>
    </row>
    <row r="104" spans="1:6">
      <c r="A104" s="73">
        <v>6</v>
      </c>
      <c r="B104" s="74"/>
      <c r="C104" s="71"/>
      <c r="D104" s="71"/>
      <c r="E104" s="71"/>
      <c r="F104" s="72">
        <f t="shared" si="5"/>
        <v>0</v>
      </c>
    </row>
    <row r="105" spans="1:6">
      <c r="A105" s="73">
        <v>7</v>
      </c>
      <c r="B105" s="74"/>
      <c r="C105" s="71"/>
      <c r="D105" s="71"/>
      <c r="E105" s="71"/>
      <c r="F105" s="72">
        <f t="shared" si="5"/>
        <v>0</v>
      </c>
    </row>
    <row r="106" spans="1:6">
      <c r="A106" s="73">
        <v>8</v>
      </c>
      <c r="B106" s="74"/>
      <c r="C106" s="71"/>
      <c r="D106" s="71"/>
      <c r="E106" s="71"/>
      <c r="F106" s="72">
        <f t="shared" si="5"/>
        <v>0</v>
      </c>
    </row>
    <row r="107" spans="1:6">
      <c r="A107" s="73">
        <v>9</v>
      </c>
      <c r="B107" s="74"/>
      <c r="C107" s="71"/>
      <c r="D107" s="71"/>
      <c r="E107" s="71"/>
      <c r="F107" s="72">
        <f t="shared" si="5"/>
        <v>0</v>
      </c>
    </row>
    <row r="108" spans="1:6">
      <c r="A108" s="73">
        <v>10</v>
      </c>
      <c r="B108" s="74"/>
      <c r="C108" s="71"/>
      <c r="D108" s="71"/>
      <c r="E108" s="71"/>
      <c r="F108" s="72">
        <f t="shared" si="5"/>
        <v>0</v>
      </c>
    </row>
    <row r="109" spans="1:6">
      <c r="A109" s="73">
        <v>11</v>
      </c>
      <c r="B109" s="74"/>
      <c r="C109" s="71"/>
      <c r="D109" s="71"/>
      <c r="E109" s="71"/>
      <c r="F109" s="72">
        <f t="shared" si="5"/>
        <v>0</v>
      </c>
    </row>
    <row r="110" spans="1:6">
      <c r="A110" s="73">
        <v>12</v>
      </c>
      <c r="B110" s="74"/>
      <c r="C110" s="71"/>
      <c r="D110" s="71"/>
      <c r="E110" s="71"/>
      <c r="F110" s="72">
        <f t="shared" si="5"/>
        <v>0</v>
      </c>
    </row>
    <row r="111" spans="1:6">
      <c r="A111" s="73">
        <v>13</v>
      </c>
      <c r="B111" s="74"/>
      <c r="C111" s="71"/>
      <c r="D111" s="71"/>
      <c r="E111" s="71"/>
      <c r="F111" s="72">
        <f t="shared" si="5"/>
        <v>0</v>
      </c>
    </row>
    <row r="112" spans="1:6">
      <c r="A112" s="73">
        <v>14</v>
      </c>
      <c r="B112" s="74"/>
      <c r="C112" s="71"/>
      <c r="D112" s="71"/>
      <c r="E112" s="71"/>
      <c r="F112" s="72">
        <f t="shared" si="5"/>
        <v>0</v>
      </c>
    </row>
    <row r="113" spans="1:6">
      <c r="A113" s="73">
        <v>15</v>
      </c>
      <c r="B113" s="74"/>
      <c r="C113" s="71"/>
      <c r="D113" s="71"/>
      <c r="E113" s="71"/>
      <c r="F113" s="72">
        <f t="shared" si="5"/>
        <v>0</v>
      </c>
    </row>
    <row r="114" spans="1:6">
      <c r="A114" s="75" t="s">
        <v>580</v>
      </c>
      <c r="B114" s="76" t="s">
        <v>593</v>
      </c>
      <c r="C114" s="77">
        <f>SUM(C99:C113)</f>
        <v>0</v>
      </c>
      <c r="D114" s="77"/>
      <c r="E114" s="77">
        <f>SUM(E99:E113)</f>
        <v>0</v>
      </c>
      <c r="F114" s="77">
        <f>SUM(F99:F113)</f>
        <v>0</v>
      </c>
    </row>
    <row r="115" spans="1:6" ht="21.75" customHeight="1">
      <c r="A115" s="68" t="s">
        <v>582</v>
      </c>
      <c r="B115" s="76"/>
      <c r="C115" s="67"/>
      <c r="D115" s="67"/>
      <c r="E115" s="67"/>
      <c r="F115" s="67"/>
    </row>
    <row r="116" spans="1:6">
      <c r="A116" s="73">
        <v>1</v>
      </c>
      <c r="B116" s="74"/>
      <c r="C116" s="71"/>
      <c r="D116" s="71"/>
      <c r="E116" s="71"/>
      <c r="F116" s="72">
        <f>C116-E116</f>
        <v>0</v>
      </c>
    </row>
    <row r="117" spans="1:6">
      <c r="A117" s="73">
        <v>2</v>
      </c>
      <c r="B117" s="74"/>
      <c r="C117" s="71"/>
      <c r="D117" s="71"/>
      <c r="E117" s="71"/>
      <c r="F117" s="72">
        <f t="shared" ref="F117:F130" si="6">C117-E117</f>
        <v>0</v>
      </c>
    </row>
    <row r="118" spans="1:6">
      <c r="A118" s="73">
        <v>3</v>
      </c>
      <c r="B118" s="74"/>
      <c r="C118" s="71"/>
      <c r="D118" s="71"/>
      <c r="E118" s="71"/>
      <c r="F118" s="72">
        <f t="shared" si="6"/>
        <v>0</v>
      </c>
    </row>
    <row r="119" spans="1:6">
      <c r="A119" s="73">
        <v>4</v>
      </c>
      <c r="B119" s="74"/>
      <c r="C119" s="71"/>
      <c r="D119" s="71"/>
      <c r="E119" s="71"/>
      <c r="F119" s="72">
        <f t="shared" si="6"/>
        <v>0</v>
      </c>
    </row>
    <row r="120" spans="1:6">
      <c r="A120" s="73">
        <v>5</v>
      </c>
      <c r="B120" s="74"/>
      <c r="C120" s="71"/>
      <c r="D120" s="71"/>
      <c r="E120" s="71"/>
      <c r="F120" s="72">
        <f t="shared" si="6"/>
        <v>0</v>
      </c>
    </row>
    <row r="121" spans="1:6">
      <c r="A121" s="73">
        <v>6</v>
      </c>
      <c r="B121" s="74"/>
      <c r="C121" s="71"/>
      <c r="D121" s="71"/>
      <c r="E121" s="71"/>
      <c r="F121" s="72">
        <f t="shared" si="6"/>
        <v>0</v>
      </c>
    </row>
    <row r="122" spans="1:6">
      <c r="A122" s="73">
        <v>7</v>
      </c>
      <c r="B122" s="74"/>
      <c r="C122" s="71"/>
      <c r="D122" s="71"/>
      <c r="E122" s="71"/>
      <c r="F122" s="72">
        <f t="shared" si="6"/>
        <v>0</v>
      </c>
    </row>
    <row r="123" spans="1:6">
      <c r="A123" s="73">
        <v>8</v>
      </c>
      <c r="B123" s="74"/>
      <c r="C123" s="71"/>
      <c r="D123" s="71"/>
      <c r="E123" s="71"/>
      <c r="F123" s="72">
        <f t="shared" si="6"/>
        <v>0</v>
      </c>
    </row>
    <row r="124" spans="1:6">
      <c r="A124" s="73">
        <v>9</v>
      </c>
      <c r="B124" s="74"/>
      <c r="C124" s="71"/>
      <c r="D124" s="71"/>
      <c r="E124" s="71"/>
      <c r="F124" s="72">
        <f t="shared" si="6"/>
        <v>0</v>
      </c>
    </row>
    <row r="125" spans="1:6">
      <c r="A125" s="73">
        <v>10</v>
      </c>
      <c r="B125" s="74"/>
      <c r="C125" s="71"/>
      <c r="D125" s="71"/>
      <c r="E125" s="71"/>
      <c r="F125" s="72">
        <f t="shared" si="6"/>
        <v>0</v>
      </c>
    </row>
    <row r="126" spans="1:6">
      <c r="A126" s="73">
        <v>11</v>
      </c>
      <c r="B126" s="74"/>
      <c r="C126" s="71"/>
      <c r="D126" s="71"/>
      <c r="E126" s="71"/>
      <c r="F126" s="72">
        <f t="shared" si="6"/>
        <v>0</v>
      </c>
    </row>
    <row r="127" spans="1:6">
      <c r="A127" s="73">
        <v>12</v>
      </c>
      <c r="B127" s="74"/>
      <c r="C127" s="71"/>
      <c r="D127" s="71"/>
      <c r="E127" s="71"/>
      <c r="F127" s="72">
        <f t="shared" si="6"/>
        <v>0</v>
      </c>
    </row>
    <row r="128" spans="1:6">
      <c r="A128" s="73">
        <v>13</v>
      </c>
      <c r="B128" s="74"/>
      <c r="C128" s="71"/>
      <c r="D128" s="71"/>
      <c r="E128" s="71"/>
      <c r="F128" s="72">
        <f t="shared" si="6"/>
        <v>0</v>
      </c>
    </row>
    <row r="129" spans="1:6">
      <c r="A129" s="73">
        <v>14</v>
      </c>
      <c r="B129" s="74"/>
      <c r="C129" s="71"/>
      <c r="D129" s="71"/>
      <c r="E129" s="71"/>
      <c r="F129" s="72">
        <f t="shared" si="6"/>
        <v>0</v>
      </c>
    </row>
    <row r="130" spans="1:6">
      <c r="A130" s="73">
        <v>15</v>
      </c>
      <c r="B130" s="74"/>
      <c r="C130" s="71"/>
      <c r="D130" s="71"/>
      <c r="E130" s="71"/>
      <c r="F130" s="72">
        <f t="shared" si="6"/>
        <v>0</v>
      </c>
    </row>
    <row r="131" spans="1:6">
      <c r="A131" s="75" t="s">
        <v>583</v>
      </c>
      <c r="B131" s="76" t="s">
        <v>594</v>
      </c>
      <c r="C131" s="77">
        <f>SUM(C116:C130)</f>
        <v>0</v>
      </c>
      <c r="D131" s="77"/>
      <c r="E131" s="77">
        <f>SUM(E116:E130)</f>
        <v>0</v>
      </c>
      <c r="F131" s="77">
        <f>SUM(F116:F130)</f>
        <v>0</v>
      </c>
    </row>
    <row r="132" spans="1:6">
      <c r="A132" s="65" t="s">
        <v>585</v>
      </c>
      <c r="B132" s="76"/>
      <c r="C132" s="67"/>
      <c r="D132" s="67"/>
      <c r="E132" s="67"/>
      <c r="F132" s="67"/>
    </row>
    <row r="133" spans="1:6">
      <c r="A133" s="73">
        <v>1</v>
      </c>
      <c r="B133" s="74"/>
      <c r="C133" s="71"/>
      <c r="D133" s="71"/>
      <c r="E133" s="71"/>
      <c r="F133" s="72">
        <f>C133-E133</f>
        <v>0</v>
      </c>
    </row>
    <row r="134" spans="1:6">
      <c r="A134" s="73">
        <v>2</v>
      </c>
      <c r="B134" s="74"/>
      <c r="C134" s="71"/>
      <c r="D134" s="71"/>
      <c r="E134" s="71"/>
      <c r="F134" s="72">
        <f t="shared" ref="F134:F147" si="7">C134-E134</f>
        <v>0</v>
      </c>
    </row>
    <row r="135" spans="1:6">
      <c r="A135" s="73">
        <v>3</v>
      </c>
      <c r="B135" s="74"/>
      <c r="C135" s="71"/>
      <c r="D135" s="71"/>
      <c r="E135" s="71"/>
      <c r="F135" s="72">
        <f t="shared" si="7"/>
        <v>0</v>
      </c>
    </row>
    <row r="136" spans="1:6">
      <c r="A136" s="73">
        <v>4</v>
      </c>
      <c r="B136" s="74"/>
      <c r="C136" s="71"/>
      <c r="D136" s="71"/>
      <c r="E136" s="71"/>
      <c r="F136" s="72">
        <f t="shared" si="7"/>
        <v>0</v>
      </c>
    </row>
    <row r="137" spans="1:6">
      <c r="A137" s="73">
        <v>5</v>
      </c>
      <c r="B137" s="74"/>
      <c r="C137" s="71"/>
      <c r="D137" s="71"/>
      <c r="E137" s="71"/>
      <c r="F137" s="72">
        <f t="shared" si="7"/>
        <v>0</v>
      </c>
    </row>
    <row r="138" spans="1:6">
      <c r="A138" s="73">
        <v>6</v>
      </c>
      <c r="B138" s="74"/>
      <c r="C138" s="71"/>
      <c r="D138" s="71"/>
      <c r="E138" s="71"/>
      <c r="F138" s="72">
        <f t="shared" si="7"/>
        <v>0</v>
      </c>
    </row>
    <row r="139" spans="1:6">
      <c r="A139" s="73">
        <v>7</v>
      </c>
      <c r="B139" s="74"/>
      <c r="C139" s="71"/>
      <c r="D139" s="71"/>
      <c r="E139" s="71"/>
      <c r="F139" s="72">
        <f t="shared" si="7"/>
        <v>0</v>
      </c>
    </row>
    <row r="140" spans="1:6">
      <c r="A140" s="73">
        <v>8</v>
      </c>
      <c r="B140" s="74"/>
      <c r="C140" s="71"/>
      <c r="D140" s="71"/>
      <c r="E140" s="71"/>
      <c r="F140" s="72">
        <f t="shared" si="7"/>
        <v>0</v>
      </c>
    </row>
    <row r="141" spans="1:6">
      <c r="A141" s="73">
        <v>9</v>
      </c>
      <c r="B141" s="74"/>
      <c r="C141" s="71"/>
      <c r="D141" s="71"/>
      <c r="E141" s="71"/>
      <c r="F141" s="72">
        <f t="shared" si="7"/>
        <v>0</v>
      </c>
    </row>
    <row r="142" spans="1:6">
      <c r="A142" s="73">
        <v>10</v>
      </c>
      <c r="B142" s="74"/>
      <c r="C142" s="71"/>
      <c r="D142" s="71"/>
      <c r="E142" s="71"/>
      <c r="F142" s="72">
        <f t="shared" si="7"/>
        <v>0</v>
      </c>
    </row>
    <row r="143" spans="1:6">
      <c r="A143" s="73">
        <v>11</v>
      </c>
      <c r="B143" s="74"/>
      <c r="C143" s="71"/>
      <c r="D143" s="71"/>
      <c r="E143" s="71"/>
      <c r="F143" s="72">
        <f t="shared" si="7"/>
        <v>0</v>
      </c>
    </row>
    <row r="144" spans="1:6">
      <c r="A144" s="73">
        <v>12</v>
      </c>
      <c r="B144" s="74"/>
      <c r="C144" s="71"/>
      <c r="D144" s="71"/>
      <c r="E144" s="71"/>
      <c r="F144" s="72">
        <f t="shared" si="7"/>
        <v>0</v>
      </c>
    </row>
    <row r="145" spans="1:8">
      <c r="A145" s="73">
        <v>13</v>
      </c>
      <c r="B145" s="74"/>
      <c r="C145" s="71"/>
      <c r="D145" s="71"/>
      <c r="E145" s="71"/>
      <c r="F145" s="72">
        <f t="shared" si="7"/>
        <v>0</v>
      </c>
    </row>
    <row r="146" spans="1:8">
      <c r="A146" s="73">
        <v>14</v>
      </c>
      <c r="B146" s="74"/>
      <c r="C146" s="71"/>
      <c r="D146" s="71"/>
      <c r="E146" s="71"/>
      <c r="F146" s="72">
        <f t="shared" si="7"/>
        <v>0</v>
      </c>
    </row>
    <row r="147" spans="1:8">
      <c r="A147" s="73">
        <v>15</v>
      </c>
      <c r="B147" s="74"/>
      <c r="C147" s="71"/>
      <c r="D147" s="71"/>
      <c r="E147" s="71"/>
      <c r="F147" s="72">
        <f t="shared" si="7"/>
        <v>0</v>
      </c>
    </row>
    <row r="148" spans="1:8">
      <c r="A148" s="75" t="s">
        <v>586</v>
      </c>
      <c r="B148" s="76" t="s">
        <v>595</v>
      </c>
      <c r="C148" s="77">
        <f>SUM(C133:C147)</f>
        <v>0</v>
      </c>
      <c r="D148" s="77"/>
      <c r="E148" s="77">
        <f>SUM(E133:E147)</f>
        <v>0</v>
      </c>
      <c r="F148" s="77">
        <f>SUM(F133:F147)</f>
        <v>0</v>
      </c>
    </row>
    <row r="149" spans="1:8">
      <c r="A149" s="80" t="s">
        <v>596</v>
      </c>
      <c r="B149" s="76" t="s">
        <v>597</v>
      </c>
      <c r="C149" s="77">
        <f>C148+C131+C114+C97</f>
        <v>29</v>
      </c>
      <c r="D149" s="77"/>
      <c r="E149" s="77">
        <f>E148+E131+E114+E97</f>
        <v>0</v>
      </c>
      <c r="F149" s="77">
        <f>F148+F131+F114+F97</f>
        <v>29</v>
      </c>
    </row>
    <row r="150" spans="1:8">
      <c r="A150" s="83"/>
      <c r="B150" s="84"/>
      <c r="C150" s="85"/>
      <c r="D150" s="85"/>
      <c r="E150" s="85"/>
      <c r="F150" s="85"/>
    </row>
    <row r="151" spans="1:8">
      <c r="A151" s="86" t="s">
        <v>8</v>
      </c>
      <c r="B151" s="435">
        <f>pdeReportingDate</f>
        <v>46052</v>
      </c>
      <c r="C151" s="435"/>
      <c r="D151" s="435"/>
      <c r="E151" s="435"/>
      <c r="F151" s="435"/>
      <c r="G151" s="435"/>
      <c r="H151" s="435"/>
    </row>
    <row r="152" spans="1:8">
      <c r="A152" s="86"/>
      <c r="B152" s="87"/>
      <c r="C152" s="87"/>
      <c r="D152" s="87"/>
      <c r="E152" s="87"/>
      <c r="F152" s="87"/>
      <c r="G152" s="87"/>
      <c r="H152" s="87"/>
    </row>
    <row r="153" spans="1:8">
      <c r="A153" s="88" t="s">
        <v>307</v>
      </c>
      <c r="B153" s="436" t="str">
        <f>authorName</f>
        <v>МДН Финанс ЕООД - Мирослава Николова</v>
      </c>
      <c r="C153" s="436"/>
      <c r="D153" s="436"/>
      <c r="E153" s="436"/>
      <c r="F153" s="436"/>
      <c r="G153" s="436"/>
      <c r="H153" s="436"/>
    </row>
    <row r="154" spans="1:8">
      <c r="A154" s="88"/>
      <c r="B154" s="89"/>
      <c r="C154" s="89"/>
      <c r="D154" s="89"/>
      <c r="E154" s="89"/>
      <c r="F154" s="89"/>
      <c r="G154" s="89"/>
      <c r="H154" s="89"/>
    </row>
    <row r="155" spans="1:8">
      <c r="A155" s="88" t="s">
        <v>16</v>
      </c>
      <c r="B155" s="437"/>
      <c r="C155" s="437"/>
      <c r="D155" s="437"/>
      <c r="E155" s="437"/>
      <c r="F155" s="437"/>
      <c r="G155" s="437"/>
      <c r="H155" s="437"/>
    </row>
    <row r="156" spans="1:8">
      <c r="A156" s="91"/>
      <c r="B156" s="434" t="s">
        <v>17</v>
      </c>
      <c r="C156" s="434"/>
      <c r="D156" s="434"/>
      <c r="E156" s="434"/>
      <c r="F156" s="92"/>
      <c r="G156" s="93"/>
      <c r="H156" s="56"/>
    </row>
    <row r="157" spans="1:8">
      <c r="A157" s="91"/>
      <c r="B157" s="434" t="s">
        <v>308</v>
      </c>
      <c r="C157" s="434"/>
      <c r="D157" s="434"/>
      <c r="E157" s="434"/>
      <c r="F157" s="92"/>
      <c r="G157" s="93"/>
      <c r="H157" s="56"/>
    </row>
    <row r="158" spans="1:8">
      <c r="A158" s="91"/>
      <c r="B158" s="434" t="s">
        <v>308</v>
      </c>
      <c r="C158" s="434"/>
      <c r="D158" s="434"/>
      <c r="E158" s="434"/>
      <c r="F158" s="92"/>
      <c r="G158" s="93"/>
      <c r="H158" s="56"/>
    </row>
    <row r="159" spans="1:8">
      <c r="A159" s="91"/>
      <c r="B159" s="434" t="s">
        <v>308</v>
      </c>
      <c r="C159" s="434"/>
      <c r="D159" s="434"/>
      <c r="E159" s="434"/>
      <c r="F159" s="92"/>
      <c r="G159" s="93"/>
      <c r="H159" s="56"/>
    </row>
    <row r="160" spans="1:8">
      <c r="A160" s="91"/>
      <c r="B160" s="434"/>
      <c r="C160" s="434"/>
      <c r="D160" s="434"/>
      <c r="E160" s="434"/>
      <c r="F160" s="92"/>
      <c r="G160" s="93"/>
      <c r="H160" s="56"/>
    </row>
    <row r="161" spans="1:8">
      <c r="A161" s="91"/>
      <c r="B161" s="434"/>
      <c r="C161" s="434"/>
      <c r="D161" s="434"/>
      <c r="E161" s="434"/>
      <c r="F161" s="92"/>
      <c r="G161" s="93"/>
      <c r="H161" s="56"/>
    </row>
    <row r="162" spans="1:8">
      <c r="A162" s="91"/>
      <c r="B162" s="434"/>
      <c r="C162" s="434"/>
      <c r="D162" s="434"/>
      <c r="E162" s="434"/>
      <c r="F162" s="92"/>
      <c r="G162" s="93"/>
      <c r="H162" s="56"/>
    </row>
  </sheetData>
  <sheetProtection insertRows="0"/>
  <mergeCells count="10"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598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31.12.2025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599</v>
      </c>
      <c r="B5" s="30" t="s">
        <v>600</v>
      </c>
      <c r="C5" s="31" t="s">
        <v>601</v>
      </c>
      <c r="D5" s="32" t="s">
        <v>602</v>
      </c>
      <c r="E5" s="31" t="s">
        <v>603</v>
      </c>
      <c r="F5" s="30" t="s">
        <v>604</v>
      </c>
      <c r="G5" s="29" t="s">
        <v>605</v>
      </c>
    </row>
    <row r="6" spans="1:10" ht="18.75" customHeight="1">
      <c r="A6" s="33" t="s">
        <v>606</v>
      </c>
      <c r="B6" s="34" t="s">
        <v>607</v>
      </c>
      <c r="C6" s="35">
        <f>'1-Баланс'!C95</f>
        <v>10801</v>
      </c>
      <c r="D6" s="36">
        <f t="shared" ref="D6:D15" si="0">C6-E6</f>
        <v>0</v>
      </c>
      <c r="E6" s="35">
        <f>'1-Баланс'!G95</f>
        <v>10801</v>
      </c>
      <c r="F6" s="37" t="s">
        <v>608</v>
      </c>
      <c r="G6" s="33" t="s">
        <v>606</v>
      </c>
    </row>
    <row r="7" spans="1:10" ht="18.75" customHeight="1">
      <c r="A7" s="33" t="s">
        <v>606</v>
      </c>
      <c r="B7" s="34" t="s">
        <v>609</v>
      </c>
      <c r="C7" s="35">
        <f>'1-Баланс'!G37</f>
        <v>9923</v>
      </c>
      <c r="D7" s="36">
        <f t="shared" si="0"/>
        <v>-667</v>
      </c>
      <c r="E7" s="35">
        <f>'1-Баланс'!G18</f>
        <v>10590</v>
      </c>
      <c r="F7" s="37" t="s">
        <v>500</v>
      </c>
      <c r="G7" s="33" t="s">
        <v>606</v>
      </c>
    </row>
    <row r="8" spans="1:10" ht="18.75" customHeight="1">
      <c r="A8" s="33" t="s">
        <v>606</v>
      </c>
      <c r="B8" s="34" t="s">
        <v>610</v>
      </c>
      <c r="C8" s="35">
        <f>ABS('1-Баланс'!G32)-ABS('1-Баланс'!G33)</f>
        <v>-521</v>
      </c>
      <c r="D8" s="36">
        <f t="shared" si="0"/>
        <v>0</v>
      </c>
      <c r="E8" s="35">
        <f>ABS('2-Отчет за доходите'!C44)-ABS('2-Отчет за доходите'!G44)</f>
        <v>-521</v>
      </c>
      <c r="F8" s="37" t="s">
        <v>611</v>
      </c>
      <c r="G8" s="38" t="s">
        <v>612</v>
      </c>
    </row>
    <row r="9" spans="1:10" ht="18.75" customHeight="1">
      <c r="A9" s="33" t="s">
        <v>606</v>
      </c>
      <c r="B9" s="34" t="s">
        <v>613</v>
      </c>
      <c r="C9" s="35">
        <f>'1-Баланс'!D92</f>
        <v>464</v>
      </c>
      <c r="D9" s="36">
        <f t="shared" si="0"/>
        <v>0</v>
      </c>
      <c r="E9" s="35">
        <f>'3-Отчет за паричния поток'!C45</f>
        <v>464</v>
      </c>
      <c r="F9" s="37" t="s">
        <v>614</v>
      </c>
      <c r="G9" s="38" t="s">
        <v>615</v>
      </c>
    </row>
    <row r="10" spans="1:10" ht="18.75" customHeight="1">
      <c r="A10" s="33" t="s">
        <v>606</v>
      </c>
      <c r="B10" s="34" t="s">
        <v>616</v>
      </c>
      <c r="C10" s="35">
        <f>'1-Баланс'!C92</f>
        <v>21</v>
      </c>
      <c r="D10" s="36">
        <f t="shared" si="0"/>
        <v>0</v>
      </c>
      <c r="E10" s="35">
        <f>'3-Отчет за паричния поток'!C46</f>
        <v>21</v>
      </c>
      <c r="F10" s="37" t="s">
        <v>617</v>
      </c>
      <c r="G10" s="38" t="s">
        <v>615</v>
      </c>
    </row>
    <row r="11" spans="1:10" ht="18.75" customHeight="1">
      <c r="A11" s="33" t="s">
        <v>606</v>
      </c>
      <c r="B11" s="34" t="s">
        <v>609</v>
      </c>
      <c r="C11" s="35">
        <f>'1-Баланс'!G37</f>
        <v>9923</v>
      </c>
      <c r="D11" s="36">
        <f t="shared" si="0"/>
        <v>0</v>
      </c>
      <c r="E11" s="35">
        <f>'4-Отчет за собствения капитал'!L34</f>
        <v>9923</v>
      </c>
      <c r="F11" s="37" t="s">
        <v>618</v>
      </c>
      <c r="G11" s="38" t="s">
        <v>619</v>
      </c>
    </row>
    <row r="12" spans="1:10" ht="18.75" customHeight="1">
      <c r="A12" s="33" t="s">
        <v>606</v>
      </c>
      <c r="B12" s="34" t="s">
        <v>620</v>
      </c>
      <c r="C12" s="35">
        <f>'1-Баланс'!C36</f>
        <v>4258</v>
      </c>
      <c r="D12" s="36">
        <f t="shared" si="0"/>
        <v>0</v>
      </c>
      <c r="E12" s="35">
        <f>'Справка 5'!C27+'Справка 5'!C97</f>
        <v>4258</v>
      </c>
      <c r="F12" s="37" t="s">
        <v>621</v>
      </c>
      <c r="G12" s="38" t="s">
        <v>622</v>
      </c>
    </row>
    <row r="13" spans="1:10" ht="18.75" customHeight="1">
      <c r="A13" s="33" t="s">
        <v>606</v>
      </c>
      <c r="B13" s="34" t="s">
        <v>623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624</v>
      </c>
      <c r="G13" s="38" t="s">
        <v>622</v>
      </c>
    </row>
    <row r="14" spans="1:10" ht="18.75" customHeight="1">
      <c r="A14" s="33" t="s">
        <v>606</v>
      </c>
      <c r="B14" s="34" t="s">
        <v>625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626</v>
      </c>
      <c r="G14" s="38" t="s">
        <v>622</v>
      </c>
    </row>
    <row r="15" spans="1:10" ht="18.75" customHeight="1">
      <c r="A15" s="33" t="s">
        <v>606</v>
      </c>
      <c r="B15" s="34" t="s">
        <v>627</v>
      </c>
      <c r="C15" s="35">
        <f>'1-Баланс'!C39</f>
        <v>0</v>
      </c>
      <c r="D15" s="36">
        <f t="shared" si="0"/>
        <v>0</v>
      </c>
      <c r="E15" s="35">
        <f>'Справка 5'!C148+'Справка 5'!C78</f>
        <v>0</v>
      </c>
      <c r="F15" s="37" t="s">
        <v>628</v>
      </c>
      <c r="G15" s="38" t="s">
        <v>622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629</v>
      </c>
      <c r="B1" s="12" t="s">
        <v>630</v>
      </c>
      <c r="C1" s="12" t="s">
        <v>631</v>
      </c>
      <c r="D1" s="12" t="s">
        <v>632</v>
      </c>
    </row>
    <row r="2" spans="1:6" ht="24" customHeight="1">
      <c r="A2" s="13" t="s">
        <v>633</v>
      </c>
      <c r="B2" s="14"/>
      <c r="C2" s="14"/>
      <c r="D2" s="15"/>
    </row>
    <row r="3" spans="1:6" ht="31.5">
      <c r="A3" s="16">
        <v>1</v>
      </c>
      <c r="B3" s="17" t="s">
        <v>634</v>
      </c>
      <c r="C3" s="18" t="s">
        <v>635</v>
      </c>
      <c r="D3" s="19">
        <f>(ABS('1-Баланс'!G32)-ABS('1-Баланс'!G33))/'2-Отчет за доходите'!G16</f>
        <v>-1.4081081081081099</v>
      </c>
      <c r="E3" s="1"/>
    </row>
    <row r="4" spans="1:6" ht="31.5">
      <c r="A4" s="16">
        <v>2</v>
      </c>
      <c r="B4" s="17" t="s">
        <v>636</v>
      </c>
      <c r="C4" s="18" t="s">
        <v>637</v>
      </c>
      <c r="D4" s="19">
        <f>(ABS('1-Баланс'!G32)-ABS('1-Баланс'!G33))/'1-Баланс'!G37</f>
        <v>-5.2504282978937798E-2</v>
      </c>
    </row>
    <row r="5" spans="1:6" ht="31.5">
      <c r="A5" s="16">
        <v>3</v>
      </c>
      <c r="B5" s="17" t="s">
        <v>638</v>
      </c>
      <c r="C5" s="18" t="s">
        <v>639</v>
      </c>
      <c r="D5" s="19">
        <f>(ABS('1-Баланс'!G32)-ABS('1-Баланс'!G33))/('1-Баланс'!G56+'1-Баланс'!G79)</f>
        <v>-0.59339407744874695</v>
      </c>
    </row>
    <row r="6" spans="1:6" ht="31.5">
      <c r="A6" s="16">
        <v>4</v>
      </c>
      <c r="B6" s="17" t="s">
        <v>640</v>
      </c>
      <c r="C6" s="18" t="s">
        <v>641</v>
      </c>
      <c r="D6" s="19">
        <f>(ABS('1-Баланс'!G32)-ABS('1-Баланс'!G33))/('1-Баланс'!C95)</f>
        <v>-4.8236274419035302E-2</v>
      </c>
    </row>
    <row r="7" spans="1:6" ht="24" customHeight="1">
      <c r="A7" s="13" t="s">
        <v>642</v>
      </c>
      <c r="B7" s="14"/>
      <c r="C7" s="14"/>
      <c r="D7" s="15"/>
    </row>
    <row r="8" spans="1:6" ht="31.5">
      <c r="A8" s="16">
        <v>5</v>
      </c>
      <c r="B8" s="17" t="s">
        <v>643</v>
      </c>
      <c r="C8" s="18" t="s">
        <v>644</v>
      </c>
      <c r="D8" s="20">
        <f>'2-Отчет за доходите'!G36/'2-Отчет за доходите'!C36</f>
        <v>0.42557883131201801</v>
      </c>
      <c r="F8" s="1"/>
    </row>
    <row r="9" spans="1:6" ht="24" customHeight="1">
      <c r="A9" s="13" t="s">
        <v>645</v>
      </c>
      <c r="B9" s="14"/>
      <c r="C9" s="14"/>
      <c r="D9" s="15"/>
    </row>
    <row r="10" spans="1:6" ht="31.5">
      <c r="A10" s="16">
        <v>6</v>
      </c>
      <c r="B10" s="17" t="s">
        <v>646</v>
      </c>
      <c r="C10" s="18" t="s">
        <v>647</v>
      </c>
      <c r="D10" s="20">
        <f>'1-Баланс'!C94/'1-Баланс'!G79</f>
        <v>0.42668428005283998</v>
      </c>
    </row>
    <row r="11" spans="1:6" ht="63">
      <c r="A11" s="16">
        <v>7</v>
      </c>
      <c r="B11" s="17" t="s">
        <v>648</v>
      </c>
      <c r="C11" s="18" t="s">
        <v>649</v>
      </c>
      <c r="D11" s="20">
        <f>('1-Баланс'!C76+'1-Баланс'!C85+'1-Баланс'!C92)/'1-Баланс'!G79</f>
        <v>0.41875825627476898</v>
      </c>
    </row>
    <row r="12" spans="1:6" ht="47.25">
      <c r="A12" s="16">
        <v>8</v>
      </c>
      <c r="B12" s="17" t="s">
        <v>650</v>
      </c>
      <c r="C12" s="18" t="s">
        <v>651</v>
      </c>
      <c r="D12" s="20">
        <f>('1-Баланс'!C85+'1-Баланс'!C92)/'1-Баланс'!G79</f>
        <v>2.90620871862616E-2</v>
      </c>
    </row>
    <row r="13" spans="1:6" ht="31.5">
      <c r="A13" s="16">
        <v>9</v>
      </c>
      <c r="B13" s="17" t="s">
        <v>652</v>
      </c>
      <c r="C13" s="18" t="s">
        <v>653</v>
      </c>
      <c r="D13" s="20">
        <f>'1-Баланс'!C92/'1-Баланс'!G79</f>
        <v>2.77410832232497E-2</v>
      </c>
      <c r="F13" s="1"/>
    </row>
    <row r="14" spans="1:6" ht="24" customHeight="1">
      <c r="A14" s="13" t="s">
        <v>654</v>
      </c>
      <c r="B14" s="14"/>
      <c r="C14" s="14"/>
      <c r="D14" s="15"/>
    </row>
    <row r="15" spans="1:6" ht="31.5">
      <c r="A15" s="16">
        <v>10</v>
      </c>
      <c r="B15" s="17" t="s">
        <v>655</v>
      </c>
      <c r="C15" s="18" t="s">
        <v>656</v>
      </c>
      <c r="D15" s="20">
        <f>'2-Отчет за доходите'!G16/('1-Баланс'!C20+'1-Баланс'!C21+'1-Баланс'!C22+'1-Баланс'!C28+'1-Баланс'!C65)</f>
        <v>6.1400597411218102E-2</v>
      </c>
    </row>
    <row r="16" spans="1:6" ht="31.5">
      <c r="A16" s="21">
        <v>11</v>
      </c>
      <c r="B16" s="17" t="s">
        <v>654</v>
      </c>
      <c r="C16" s="18" t="s">
        <v>657</v>
      </c>
      <c r="D16" s="22">
        <f>'2-Отчет за доходите'!G16/('1-Баланс'!C95)</f>
        <v>3.4256087399314898E-2</v>
      </c>
    </row>
    <row r="17" spans="1:5" ht="24" customHeight="1">
      <c r="A17" s="13" t="s">
        <v>658</v>
      </c>
      <c r="B17" s="14"/>
      <c r="C17" s="14"/>
      <c r="D17" s="15"/>
    </row>
    <row r="18" spans="1:5" ht="31.5">
      <c r="A18" s="16">
        <v>12</v>
      </c>
      <c r="B18" s="17" t="s">
        <v>659</v>
      </c>
      <c r="C18" s="18" t="s">
        <v>660</v>
      </c>
      <c r="D18" s="20">
        <f>'1-Баланс'!G56/('1-Баланс'!G37+'1-Баланс'!G56)</f>
        <v>1.20469932297889E-2</v>
      </c>
    </row>
    <row r="19" spans="1:5" ht="31.5">
      <c r="A19" s="16">
        <v>13</v>
      </c>
      <c r="B19" s="17" t="s">
        <v>661</v>
      </c>
      <c r="C19" s="18" t="s">
        <v>662</v>
      </c>
      <c r="D19" s="20">
        <f>D4/D5</f>
        <v>8.8481306056636094E-2</v>
      </c>
    </row>
    <row r="20" spans="1:5" ht="31.5">
      <c r="A20" s="16">
        <v>14</v>
      </c>
      <c r="B20" s="17" t="s">
        <v>663</v>
      </c>
      <c r="C20" s="18" t="s">
        <v>664</v>
      </c>
      <c r="D20" s="20">
        <f>D6/D5</f>
        <v>8.1288769558374205E-2</v>
      </c>
    </row>
    <row r="21" spans="1:5" ht="38.25" customHeight="1">
      <c r="A21" s="16">
        <v>15</v>
      </c>
      <c r="B21" s="17" t="s">
        <v>665</v>
      </c>
      <c r="C21" s="18" t="s">
        <v>666</v>
      </c>
      <c r="D21" s="23">
        <f>'2-Отчет за доходите'!C37+'2-Отчет за доходите'!C25</f>
        <v>23</v>
      </c>
      <c r="E21" s="24"/>
    </row>
    <row r="22" spans="1:5" ht="47.25">
      <c r="A22" s="16">
        <v>16</v>
      </c>
      <c r="B22" s="17" t="s">
        <v>667</v>
      </c>
      <c r="C22" s="18" t="s">
        <v>668</v>
      </c>
      <c r="D22" s="25">
        <f>D21/'1-Баланс'!G37</f>
        <v>2.3178474251738402E-3</v>
      </c>
    </row>
    <row r="23" spans="1:5" ht="31.5">
      <c r="A23" s="16">
        <v>17</v>
      </c>
      <c r="B23" s="17" t="s">
        <v>669</v>
      </c>
      <c r="C23" s="18" t="s">
        <v>670</v>
      </c>
      <c r="D23" s="25">
        <f>(D21+'2-Отчет за доходите'!C14)/'2-Отчет за доходите'!G31</f>
        <v>0.37305699481865301</v>
      </c>
    </row>
    <row r="24" spans="1:5" ht="31.5">
      <c r="A24" s="16">
        <v>18</v>
      </c>
      <c r="B24" s="17" t="s">
        <v>671</v>
      </c>
      <c r="C24" s="18" t="s">
        <v>672</v>
      </c>
      <c r="D24" s="25">
        <f>('1-Баланс'!G56+'1-Баланс'!G79)/(D21+'2-Отчет за доходите'!C14)</f>
        <v>6.0972222222222197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673</v>
      </c>
      <c r="B1" s="4" t="s">
        <v>674</v>
      </c>
      <c r="C1" s="4" t="s">
        <v>675</v>
      </c>
      <c r="D1" s="5" t="s">
        <v>676</v>
      </c>
      <c r="E1" s="5" t="s">
        <v>677</v>
      </c>
      <c r="F1" s="5" t="s">
        <v>678</v>
      </c>
      <c r="G1" s="5" t="s">
        <v>679</v>
      </c>
      <c r="H1" s="5" t="s">
        <v>680</v>
      </c>
      <c r="N1" s="9" t="s">
        <v>681</v>
      </c>
    </row>
    <row r="2" spans="1:14" s="2" customFormat="1">
      <c r="C2" s="6"/>
      <c r="F2" s="7" t="s">
        <v>682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46022</v>
      </c>
      <c r="D3" s="3" t="s">
        <v>55</v>
      </c>
      <c r="E3" s="3">
        <v>1</v>
      </c>
      <c r="F3" s="3" t="s">
        <v>54</v>
      </c>
      <c r="G3" s="3" t="s">
        <v>683</v>
      </c>
      <c r="H3" s="3">
        <f>'1-Баланс'!C12</f>
        <v>152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46022</v>
      </c>
      <c r="D4" s="3" t="s">
        <v>59</v>
      </c>
      <c r="E4" s="3">
        <v>1</v>
      </c>
      <c r="F4" s="3" t="s">
        <v>58</v>
      </c>
      <c r="G4" s="3" t="s">
        <v>683</v>
      </c>
      <c r="H4" s="3">
        <f>'1-Баланс'!C13</f>
        <v>82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46022</v>
      </c>
      <c r="D5" s="3" t="s">
        <v>63</v>
      </c>
      <c r="E5" s="3">
        <v>1</v>
      </c>
      <c r="F5" s="3" t="s">
        <v>62</v>
      </c>
      <c r="G5" s="3" t="s">
        <v>683</v>
      </c>
      <c r="H5" s="3">
        <f>'1-Баланс'!C14</f>
        <v>0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46022</v>
      </c>
      <c r="D6" s="3" t="s">
        <v>67</v>
      </c>
      <c r="E6" s="3">
        <v>1</v>
      </c>
      <c r="F6" s="3" t="s">
        <v>66</v>
      </c>
      <c r="G6" s="3" t="s">
        <v>683</v>
      </c>
      <c r="H6" s="3">
        <f>'1-Баланс'!C15</f>
        <v>94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46022</v>
      </c>
      <c r="D7" s="3" t="s">
        <v>71</v>
      </c>
      <c r="E7" s="3">
        <v>1</v>
      </c>
      <c r="F7" s="3" t="s">
        <v>70</v>
      </c>
      <c r="G7" s="3" t="s">
        <v>683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46022</v>
      </c>
      <c r="D8" s="3" t="s">
        <v>75</v>
      </c>
      <c r="E8" s="3">
        <v>1</v>
      </c>
      <c r="F8" s="3" t="s">
        <v>74</v>
      </c>
      <c r="G8" s="3" t="s">
        <v>683</v>
      </c>
      <c r="H8" s="3">
        <f>'1-Баланс'!C17</f>
        <v>106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46022</v>
      </c>
      <c r="D9" s="3" t="s">
        <v>79</v>
      </c>
      <c r="E9" s="3">
        <v>1</v>
      </c>
      <c r="F9" s="3" t="s">
        <v>78</v>
      </c>
      <c r="G9" s="3" t="s">
        <v>683</v>
      </c>
      <c r="H9" s="3">
        <f>'1-Баланс'!C18</f>
        <v>0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46022</v>
      </c>
      <c r="D10" s="3" t="s">
        <v>83</v>
      </c>
      <c r="E10" s="3">
        <v>1</v>
      </c>
      <c r="F10" s="3" t="s">
        <v>82</v>
      </c>
      <c r="G10" s="3" t="s">
        <v>683</v>
      </c>
      <c r="H10" s="3">
        <f>'1-Баланс'!C19</f>
        <v>21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46022</v>
      </c>
      <c r="D11" s="3" t="s">
        <v>86</v>
      </c>
      <c r="E11" s="3">
        <v>1</v>
      </c>
      <c r="F11" s="3" t="s">
        <v>52</v>
      </c>
      <c r="G11" s="3" t="s">
        <v>683</v>
      </c>
      <c r="H11" s="3">
        <f>'1-Баланс'!C20</f>
        <v>456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46022</v>
      </c>
      <c r="D12" s="3" t="s">
        <v>90</v>
      </c>
      <c r="E12" s="3">
        <v>1</v>
      </c>
      <c r="F12" s="3" t="s">
        <v>89</v>
      </c>
      <c r="G12" s="3" t="s">
        <v>683</v>
      </c>
      <c r="H12" s="3">
        <f>'1-Баланс'!C21</f>
        <v>5213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46022</v>
      </c>
      <c r="D13" s="3" t="s">
        <v>94</v>
      </c>
      <c r="E13" s="3">
        <v>1</v>
      </c>
      <c r="F13" s="3" t="s">
        <v>93</v>
      </c>
      <c r="G13" s="3" t="s">
        <v>683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46022</v>
      </c>
      <c r="D14" s="3" t="s">
        <v>101</v>
      </c>
      <c r="E14" s="3">
        <v>1</v>
      </c>
      <c r="F14" s="3" t="s">
        <v>100</v>
      </c>
      <c r="G14" s="3" t="s">
        <v>683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46022</v>
      </c>
      <c r="D15" s="3" t="s">
        <v>105</v>
      </c>
      <c r="E15" s="3">
        <v>1</v>
      </c>
      <c r="F15" s="3" t="s">
        <v>104</v>
      </c>
      <c r="G15" s="3" t="s">
        <v>683</v>
      </c>
      <c r="H15" s="3">
        <f>'1-Баланс'!C25</f>
        <v>115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46022</v>
      </c>
      <c r="D16" s="3" t="s">
        <v>109</v>
      </c>
      <c r="E16" s="3">
        <v>1</v>
      </c>
      <c r="F16" s="3" t="s">
        <v>108</v>
      </c>
      <c r="G16" s="3" t="s">
        <v>683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46022</v>
      </c>
      <c r="D17" s="3" t="s">
        <v>113</v>
      </c>
      <c r="E17" s="3">
        <v>1</v>
      </c>
      <c r="F17" s="3" t="s">
        <v>112</v>
      </c>
      <c r="G17" s="3" t="s">
        <v>683</v>
      </c>
      <c r="H17" s="3">
        <f>'1-Баланс'!C27</f>
        <v>236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46022</v>
      </c>
      <c r="D18" s="3" t="s">
        <v>116</v>
      </c>
      <c r="E18" s="3">
        <v>1</v>
      </c>
      <c r="F18" s="3" t="s">
        <v>97</v>
      </c>
      <c r="G18" s="3" t="s">
        <v>683</v>
      </c>
      <c r="H18" s="3">
        <f>'1-Баланс'!C28</f>
        <v>351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46022</v>
      </c>
      <c r="D19" s="3" t="s">
        <v>125</v>
      </c>
      <c r="E19" s="3">
        <v>1</v>
      </c>
      <c r="F19" s="3" t="s">
        <v>124</v>
      </c>
      <c r="G19" s="3" t="s">
        <v>683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46022</v>
      </c>
      <c r="D20" s="3" t="s">
        <v>129</v>
      </c>
      <c r="E20" s="3">
        <v>1</v>
      </c>
      <c r="F20" s="3" t="s">
        <v>128</v>
      </c>
      <c r="G20" s="3" t="s">
        <v>683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46022</v>
      </c>
      <c r="D21" s="3" t="s">
        <v>133</v>
      </c>
      <c r="E21" s="3">
        <v>1</v>
      </c>
      <c r="F21" s="3" t="s">
        <v>121</v>
      </c>
      <c r="G21" s="3" t="s">
        <v>683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46022</v>
      </c>
      <c r="D22" s="3" t="s">
        <v>140</v>
      </c>
      <c r="E22" s="3">
        <v>1</v>
      </c>
      <c r="F22" s="3" t="s">
        <v>139</v>
      </c>
      <c r="G22" s="3" t="s">
        <v>683</v>
      </c>
      <c r="H22" s="3">
        <f>'1-Баланс'!C35</f>
        <v>4258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46022</v>
      </c>
      <c r="D23" s="3" t="s">
        <v>142</v>
      </c>
      <c r="E23" s="3">
        <v>1</v>
      </c>
      <c r="F23" s="3" t="s">
        <v>141</v>
      </c>
      <c r="G23" s="3" t="s">
        <v>683</v>
      </c>
      <c r="H23" s="3">
        <f>'1-Баланс'!C36</f>
        <v>4258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46022</v>
      </c>
      <c r="D24" s="3" t="s">
        <v>144</v>
      </c>
      <c r="E24" s="3">
        <v>1</v>
      </c>
      <c r="F24" s="3" t="s">
        <v>143</v>
      </c>
      <c r="G24" s="3" t="s">
        <v>683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46022</v>
      </c>
      <c r="D25" s="3" t="s">
        <v>148</v>
      </c>
      <c r="E25" s="3">
        <v>1</v>
      </c>
      <c r="F25" s="3" t="s">
        <v>147</v>
      </c>
      <c r="G25" s="3" t="s">
        <v>683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46022</v>
      </c>
      <c r="D26" s="3" t="s">
        <v>150</v>
      </c>
      <c r="E26" s="3">
        <v>1</v>
      </c>
      <c r="F26" s="3" t="s">
        <v>149</v>
      </c>
      <c r="G26" s="3" t="s">
        <v>683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46022</v>
      </c>
      <c r="D27" s="3" t="s">
        <v>152</v>
      </c>
      <c r="E27" s="3">
        <v>1</v>
      </c>
      <c r="F27" s="3" t="s">
        <v>151</v>
      </c>
      <c r="G27" s="3" t="s">
        <v>683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46022</v>
      </c>
      <c r="D28" s="3" t="s">
        <v>156</v>
      </c>
      <c r="E28" s="3">
        <v>1</v>
      </c>
      <c r="F28" s="3" t="s">
        <v>155</v>
      </c>
      <c r="G28" s="3" t="s">
        <v>683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46022</v>
      </c>
      <c r="D29" s="3" t="s">
        <v>158</v>
      </c>
      <c r="E29" s="3">
        <v>1</v>
      </c>
      <c r="F29" s="3" t="s">
        <v>157</v>
      </c>
      <c r="G29" s="3" t="s">
        <v>683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46022</v>
      </c>
      <c r="D30" s="3" t="s">
        <v>161</v>
      </c>
      <c r="E30" s="3">
        <v>1</v>
      </c>
      <c r="F30" s="3" t="s">
        <v>160</v>
      </c>
      <c r="G30" s="3" t="s">
        <v>683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46022</v>
      </c>
      <c r="D31" s="3" t="s">
        <v>164</v>
      </c>
      <c r="E31" s="3">
        <v>1</v>
      </c>
      <c r="F31" s="3" t="s">
        <v>163</v>
      </c>
      <c r="G31" s="3" t="s">
        <v>683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46022</v>
      </c>
      <c r="D32" s="3" t="s">
        <v>168</v>
      </c>
      <c r="E32" s="3">
        <v>1</v>
      </c>
      <c r="F32" s="3" t="s">
        <v>167</v>
      </c>
      <c r="G32" s="3" t="s">
        <v>683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46022</v>
      </c>
      <c r="D33" s="3" t="s">
        <v>172</v>
      </c>
      <c r="E33" s="3">
        <v>1</v>
      </c>
      <c r="F33" s="3" t="s">
        <v>171</v>
      </c>
      <c r="G33" s="3" t="s">
        <v>683</v>
      </c>
      <c r="H33" s="3">
        <f>'1-Баланс'!C46</f>
        <v>4258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46022</v>
      </c>
      <c r="D34" s="3" t="s">
        <v>179</v>
      </c>
      <c r="E34" s="3">
        <v>1</v>
      </c>
      <c r="F34" s="3" t="s">
        <v>178</v>
      </c>
      <c r="G34" s="3" t="s">
        <v>683</v>
      </c>
      <c r="H34" s="3">
        <f>'1-Баланс'!C48</f>
        <v>200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46022</v>
      </c>
      <c r="D35" s="3" t="s">
        <v>183</v>
      </c>
      <c r="E35" s="3">
        <v>1</v>
      </c>
      <c r="F35" s="3" t="s">
        <v>182</v>
      </c>
      <c r="G35" s="3" t="s">
        <v>683</v>
      </c>
      <c r="H35" s="3">
        <f>'1-Баланс'!C49</f>
        <v>0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46022</v>
      </c>
      <c r="D36" s="3" t="s">
        <v>187</v>
      </c>
      <c r="E36" s="3">
        <v>1</v>
      </c>
      <c r="F36" s="3" t="s">
        <v>186</v>
      </c>
      <c r="G36" s="3" t="s">
        <v>683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46022</v>
      </c>
      <c r="D37" s="3" t="s">
        <v>189</v>
      </c>
      <c r="E37" s="3">
        <v>1</v>
      </c>
      <c r="F37" s="3" t="s">
        <v>112</v>
      </c>
      <c r="G37" s="3" t="s">
        <v>683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46022</v>
      </c>
      <c r="D38" s="3" t="s">
        <v>191</v>
      </c>
      <c r="E38" s="3">
        <v>1</v>
      </c>
      <c r="F38" s="3" t="s">
        <v>136</v>
      </c>
      <c r="G38" s="3" t="s">
        <v>683</v>
      </c>
      <c r="H38" s="3">
        <f>'1-Баланс'!C52</f>
        <v>200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46022</v>
      </c>
      <c r="D39" s="3" t="s">
        <v>198</v>
      </c>
      <c r="E39" s="3">
        <v>1</v>
      </c>
      <c r="F39" s="3" t="s">
        <v>197</v>
      </c>
      <c r="G39" s="3" t="s">
        <v>683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46022</v>
      </c>
      <c r="D40" s="3" t="s">
        <v>202</v>
      </c>
      <c r="E40" s="3">
        <v>1</v>
      </c>
      <c r="F40" s="3" t="s">
        <v>201</v>
      </c>
      <c r="G40" s="3" t="s">
        <v>683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46022</v>
      </c>
      <c r="D41" s="3" t="s">
        <v>206</v>
      </c>
      <c r="E41" s="3">
        <v>1</v>
      </c>
      <c r="F41" s="3" t="s">
        <v>50</v>
      </c>
      <c r="G41" s="3" t="s">
        <v>683</v>
      </c>
      <c r="H41" s="3">
        <f>'1-Баланс'!C56</f>
        <v>10478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46022</v>
      </c>
      <c r="D42" s="3" t="s">
        <v>213</v>
      </c>
      <c r="E42" s="3">
        <v>1</v>
      </c>
      <c r="F42" s="3" t="s">
        <v>212</v>
      </c>
      <c r="G42" s="3" t="s">
        <v>683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46022</v>
      </c>
      <c r="D43" s="3" t="s">
        <v>217</v>
      </c>
      <c r="E43" s="3">
        <v>1</v>
      </c>
      <c r="F43" s="3" t="s">
        <v>216</v>
      </c>
      <c r="G43" s="3" t="s">
        <v>683</v>
      </c>
      <c r="H43" s="3">
        <f>'1-Баланс'!C60</f>
        <v>0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46022</v>
      </c>
      <c r="D44" s="3" t="s">
        <v>221</v>
      </c>
      <c r="E44" s="3">
        <v>1</v>
      </c>
      <c r="F44" s="3" t="s">
        <v>220</v>
      </c>
      <c r="G44" s="3" t="s">
        <v>683</v>
      </c>
      <c r="H44" s="3">
        <f>'1-Баланс'!C61</f>
        <v>6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46022</v>
      </c>
      <c r="D45" s="3" t="s">
        <v>225</v>
      </c>
      <c r="E45" s="3">
        <v>1</v>
      </c>
      <c r="F45" s="3" t="s">
        <v>224</v>
      </c>
      <c r="G45" s="3" t="s">
        <v>683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46022</v>
      </c>
      <c r="D46" s="3" t="s">
        <v>229</v>
      </c>
      <c r="E46" s="3">
        <v>1</v>
      </c>
      <c r="F46" s="3" t="s">
        <v>228</v>
      </c>
      <c r="G46" s="3" t="s">
        <v>683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46022</v>
      </c>
      <c r="D47" s="3" t="s">
        <v>233</v>
      </c>
      <c r="E47" s="3">
        <v>1</v>
      </c>
      <c r="F47" s="3" t="s">
        <v>232</v>
      </c>
      <c r="G47" s="3" t="s">
        <v>683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46022</v>
      </c>
      <c r="D48" s="3" t="s">
        <v>236</v>
      </c>
      <c r="E48" s="3">
        <v>1</v>
      </c>
      <c r="F48" s="3" t="s">
        <v>211</v>
      </c>
      <c r="G48" s="3" t="s">
        <v>683</v>
      </c>
      <c r="H48" s="3">
        <f>'1-Баланс'!C65</f>
        <v>6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46022</v>
      </c>
      <c r="D49" s="3" t="s">
        <v>245</v>
      </c>
      <c r="E49" s="3">
        <v>1</v>
      </c>
      <c r="F49" s="3" t="s">
        <v>244</v>
      </c>
      <c r="G49" s="3" t="s">
        <v>683</v>
      </c>
      <c r="H49" s="3">
        <f>'1-Баланс'!C68</f>
        <v>65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46022</v>
      </c>
      <c r="D50" s="3" t="s">
        <v>249</v>
      </c>
      <c r="E50" s="3">
        <v>1</v>
      </c>
      <c r="F50" s="3" t="s">
        <v>248</v>
      </c>
      <c r="G50" s="3" t="s">
        <v>683</v>
      </c>
      <c r="H50" s="3">
        <f>'1-Баланс'!C69</f>
        <v>70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46022</v>
      </c>
      <c r="D51" s="3" t="s">
        <v>252</v>
      </c>
      <c r="E51" s="3">
        <v>1</v>
      </c>
      <c r="F51" s="3" t="s">
        <v>251</v>
      </c>
      <c r="G51" s="3" t="s">
        <v>683</v>
      </c>
      <c r="H51" s="3">
        <f>'1-Баланс'!C70</f>
        <v>148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46022</v>
      </c>
      <c r="D52" s="3" t="s">
        <v>256</v>
      </c>
      <c r="E52" s="3">
        <v>1</v>
      </c>
      <c r="F52" s="3" t="s">
        <v>255</v>
      </c>
      <c r="G52" s="3" t="s">
        <v>683</v>
      </c>
      <c r="H52" s="3">
        <f>'1-Баланс'!C71</f>
        <v>0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46022</v>
      </c>
      <c r="D53" s="3" t="s">
        <v>259</v>
      </c>
      <c r="E53" s="3">
        <v>1</v>
      </c>
      <c r="F53" s="3" t="s">
        <v>258</v>
      </c>
      <c r="G53" s="3" t="s">
        <v>683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46022</v>
      </c>
      <c r="D54" s="3" t="s">
        <v>261</v>
      </c>
      <c r="E54" s="3">
        <v>1</v>
      </c>
      <c r="F54" s="3" t="s">
        <v>260</v>
      </c>
      <c r="G54" s="3" t="s">
        <v>683</v>
      </c>
      <c r="H54" s="3">
        <f>'1-Баланс'!C73</f>
        <v>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46022</v>
      </c>
      <c r="D55" s="3" t="s">
        <v>265</v>
      </c>
      <c r="E55" s="3">
        <v>1</v>
      </c>
      <c r="F55" s="3" t="s">
        <v>264</v>
      </c>
      <c r="G55" s="3" t="s">
        <v>683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46022</v>
      </c>
      <c r="D56" s="3" t="s">
        <v>267</v>
      </c>
      <c r="E56" s="3">
        <v>1</v>
      </c>
      <c r="F56" s="3" t="s">
        <v>266</v>
      </c>
      <c r="G56" s="3" t="s">
        <v>683</v>
      </c>
      <c r="H56" s="3">
        <f>'1-Баланс'!C75</f>
        <v>12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46022</v>
      </c>
      <c r="D57" s="3" t="s">
        <v>269</v>
      </c>
      <c r="E57" s="3">
        <v>1</v>
      </c>
      <c r="F57" s="3" t="s">
        <v>241</v>
      </c>
      <c r="G57" s="3" t="s">
        <v>683</v>
      </c>
      <c r="H57" s="3">
        <f>'1-Баланс'!C76</f>
        <v>295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46022</v>
      </c>
      <c r="D58" s="3" t="s">
        <v>274</v>
      </c>
      <c r="E58" s="3">
        <v>1</v>
      </c>
      <c r="F58" s="3" t="s">
        <v>273</v>
      </c>
      <c r="G58" s="3" t="s">
        <v>683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46022</v>
      </c>
      <c r="D59" s="3" t="s">
        <v>278</v>
      </c>
      <c r="E59" s="3">
        <v>1</v>
      </c>
      <c r="F59" s="3" t="s">
        <v>277</v>
      </c>
      <c r="G59" s="3" t="s">
        <v>683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46022</v>
      </c>
      <c r="D60" s="3" t="s">
        <v>280</v>
      </c>
      <c r="E60" s="3">
        <v>1</v>
      </c>
      <c r="F60" s="3" t="s">
        <v>279</v>
      </c>
      <c r="G60" s="3" t="s">
        <v>683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46022</v>
      </c>
      <c r="D61" s="3" t="s">
        <v>282</v>
      </c>
      <c r="E61" s="3">
        <v>1</v>
      </c>
      <c r="F61" s="3" t="s">
        <v>281</v>
      </c>
      <c r="G61" s="3" t="s">
        <v>683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46022</v>
      </c>
      <c r="D62" s="3" t="s">
        <v>284</v>
      </c>
      <c r="E62" s="3">
        <v>1</v>
      </c>
      <c r="F62" s="3" t="s">
        <v>283</v>
      </c>
      <c r="G62" s="3" t="s">
        <v>683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46022</v>
      </c>
      <c r="D63" s="3" t="s">
        <v>285</v>
      </c>
      <c r="E63" s="3">
        <v>1</v>
      </c>
      <c r="F63" s="3" t="s">
        <v>167</v>
      </c>
      <c r="G63" s="3" t="s">
        <v>683</v>
      </c>
      <c r="H63" s="3">
        <f>'1-Баланс'!C84</f>
        <v>0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46022</v>
      </c>
      <c r="D64" s="3" t="s">
        <v>287</v>
      </c>
      <c r="E64" s="3">
        <v>1</v>
      </c>
      <c r="F64" s="3" t="s">
        <v>272</v>
      </c>
      <c r="G64" s="3" t="s">
        <v>683</v>
      </c>
      <c r="H64" s="3">
        <f>'1-Баланс'!C85</f>
        <v>1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46022</v>
      </c>
      <c r="D65" s="3" t="s">
        <v>290</v>
      </c>
      <c r="E65" s="3">
        <v>1</v>
      </c>
      <c r="F65" s="3" t="s">
        <v>289</v>
      </c>
      <c r="G65" s="3" t="s">
        <v>683</v>
      </c>
      <c r="H65" s="3">
        <f>'1-Баланс'!C88</f>
        <v>10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46022</v>
      </c>
      <c r="D66" s="3" t="s">
        <v>292</v>
      </c>
      <c r="E66" s="3">
        <v>1</v>
      </c>
      <c r="F66" s="3" t="s">
        <v>291</v>
      </c>
      <c r="G66" s="3" t="s">
        <v>683</v>
      </c>
      <c r="H66" s="3">
        <f>'1-Баланс'!C89</f>
        <v>11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46022</v>
      </c>
      <c r="D67" s="3" t="s">
        <v>294</v>
      </c>
      <c r="E67" s="3">
        <v>1</v>
      </c>
      <c r="F67" s="3" t="s">
        <v>293</v>
      </c>
      <c r="G67" s="3" t="s">
        <v>683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46022</v>
      </c>
      <c r="D68" s="3" t="s">
        <v>296</v>
      </c>
      <c r="E68" s="3">
        <v>1</v>
      </c>
      <c r="F68" s="3" t="s">
        <v>295</v>
      </c>
      <c r="G68" s="3" t="s">
        <v>683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46022</v>
      </c>
      <c r="D69" s="3" t="s">
        <v>298</v>
      </c>
      <c r="E69" s="3">
        <v>1</v>
      </c>
      <c r="F69" s="3" t="s">
        <v>288</v>
      </c>
      <c r="G69" s="3" t="s">
        <v>683</v>
      </c>
      <c r="H69" s="3">
        <f>'1-Баланс'!C92</f>
        <v>21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46022</v>
      </c>
      <c r="D70" s="3" t="s">
        <v>300</v>
      </c>
      <c r="E70" s="3">
        <v>1</v>
      </c>
      <c r="F70" s="3" t="s">
        <v>299</v>
      </c>
      <c r="G70" s="3" t="s">
        <v>683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46022</v>
      </c>
      <c r="D71" s="3" t="s">
        <v>302</v>
      </c>
      <c r="E71" s="3">
        <v>1</v>
      </c>
      <c r="F71" s="3" t="s">
        <v>209</v>
      </c>
      <c r="G71" s="3" t="s">
        <v>683</v>
      </c>
      <c r="H71" s="3">
        <f>'1-Баланс'!C94</f>
        <v>323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46022</v>
      </c>
      <c r="D72" s="3" t="s">
        <v>304</v>
      </c>
      <c r="E72" s="3">
        <v>1</v>
      </c>
      <c r="F72" s="3" t="s">
        <v>303</v>
      </c>
      <c r="G72" s="3" t="s">
        <v>683</v>
      </c>
      <c r="H72" s="3">
        <f>'1-Баланс'!C95</f>
        <v>10801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46022</v>
      </c>
      <c r="D73" s="3" t="s">
        <v>57</v>
      </c>
      <c r="E73" s="3">
        <v>1</v>
      </c>
      <c r="F73" s="3" t="s">
        <v>56</v>
      </c>
      <c r="G73" s="3" t="s">
        <v>684</v>
      </c>
      <c r="H73" s="3">
        <f>'1-Баланс'!G12</f>
        <v>10590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46022</v>
      </c>
      <c r="D74" s="3" t="s">
        <v>61</v>
      </c>
      <c r="E74" s="3">
        <v>1</v>
      </c>
      <c r="F74" s="3" t="s">
        <v>60</v>
      </c>
      <c r="G74" s="3" t="s">
        <v>684</v>
      </c>
      <c r="H74" s="3">
        <f>'1-Баланс'!G13</f>
        <v>10590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46022</v>
      </c>
      <c r="D75" s="3" t="s">
        <v>65</v>
      </c>
      <c r="E75" s="3">
        <v>1</v>
      </c>
      <c r="F75" s="3" t="s">
        <v>64</v>
      </c>
      <c r="G75" s="3" t="s">
        <v>684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46022</v>
      </c>
      <c r="D76" s="3" t="s">
        <v>69</v>
      </c>
      <c r="E76" s="3">
        <v>1</v>
      </c>
      <c r="F76" s="3" t="s">
        <v>68</v>
      </c>
      <c r="G76" s="3" t="s">
        <v>684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46022</v>
      </c>
      <c r="D77" s="3" t="s">
        <v>73</v>
      </c>
      <c r="E77" s="3">
        <v>1</v>
      </c>
      <c r="F77" s="3" t="s">
        <v>72</v>
      </c>
      <c r="G77" s="3" t="s">
        <v>684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46022</v>
      </c>
      <c r="D78" s="3" t="s">
        <v>77</v>
      </c>
      <c r="E78" s="3">
        <v>1</v>
      </c>
      <c r="F78" s="3" t="s">
        <v>76</v>
      </c>
      <c r="G78" s="3" t="s">
        <v>684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46022</v>
      </c>
      <c r="D79" s="3" t="s">
        <v>81</v>
      </c>
      <c r="E79" s="3">
        <v>1</v>
      </c>
      <c r="F79" s="3" t="s">
        <v>53</v>
      </c>
      <c r="G79" s="3" t="s">
        <v>684</v>
      </c>
      <c r="H79" s="3">
        <f>'1-Баланс'!G18</f>
        <v>10590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46022</v>
      </c>
      <c r="D80" s="3" t="s">
        <v>88</v>
      </c>
      <c r="E80" s="3">
        <v>1</v>
      </c>
      <c r="F80" s="3" t="s">
        <v>87</v>
      </c>
      <c r="G80" s="3" t="s">
        <v>684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46022</v>
      </c>
      <c r="D81" s="3" t="s">
        <v>92</v>
      </c>
      <c r="E81" s="3">
        <v>1</v>
      </c>
      <c r="F81" s="3" t="s">
        <v>91</v>
      </c>
      <c r="G81" s="3" t="s">
        <v>684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46022</v>
      </c>
      <c r="D82" s="3" t="s">
        <v>96</v>
      </c>
      <c r="E82" s="3">
        <v>1</v>
      </c>
      <c r="F82" s="3" t="s">
        <v>95</v>
      </c>
      <c r="G82" s="3" t="s">
        <v>684</v>
      </c>
      <c r="H82" s="3">
        <f>'1-Баланс'!G22</f>
        <v>0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46022</v>
      </c>
      <c r="D83" s="3" t="s">
        <v>99</v>
      </c>
      <c r="E83" s="3">
        <v>1</v>
      </c>
      <c r="F83" s="3" t="s">
        <v>98</v>
      </c>
      <c r="G83" s="3" t="s">
        <v>684</v>
      </c>
      <c r="H83" s="3">
        <f>'1-Баланс'!G23</f>
        <v>0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46022</v>
      </c>
      <c r="D84" s="3" t="s">
        <v>103</v>
      </c>
      <c r="E84" s="3">
        <v>1</v>
      </c>
      <c r="F84" s="3" t="s">
        <v>102</v>
      </c>
      <c r="G84" s="3" t="s">
        <v>684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46022</v>
      </c>
      <c r="D85" s="3" t="s">
        <v>107</v>
      </c>
      <c r="E85" s="3">
        <v>1</v>
      </c>
      <c r="F85" s="3" t="s">
        <v>106</v>
      </c>
      <c r="G85" s="3" t="s">
        <v>684</v>
      </c>
      <c r="H85" s="3">
        <f>'1-Баланс'!G25</f>
        <v>0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46022</v>
      </c>
      <c r="D86" s="3" t="s">
        <v>111</v>
      </c>
      <c r="E86" s="3">
        <v>1</v>
      </c>
      <c r="F86" s="3" t="s">
        <v>84</v>
      </c>
      <c r="G86" s="3" t="s">
        <v>684</v>
      </c>
      <c r="H86" s="3">
        <f>'1-Баланс'!G26</f>
        <v>0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46022</v>
      </c>
      <c r="D87" s="3" t="s">
        <v>118</v>
      </c>
      <c r="E87" s="3">
        <v>1</v>
      </c>
      <c r="F87" s="3" t="s">
        <v>117</v>
      </c>
      <c r="G87" s="3" t="s">
        <v>684</v>
      </c>
      <c r="H87" s="3">
        <f>'1-Баланс'!G28</f>
        <v>-146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46022</v>
      </c>
      <c r="D88" s="3" t="s">
        <v>120</v>
      </c>
      <c r="E88" s="3">
        <v>1</v>
      </c>
      <c r="F88" s="3" t="s">
        <v>119</v>
      </c>
      <c r="G88" s="3" t="s">
        <v>684</v>
      </c>
      <c r="H88" s="3">
        <f>'1-Баланс'!G29</f>
        <v>0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46022</v>
      </c>
      <c r="D89" s="3" t="s">
        <v>123</v>
      </c>
      <c r="E89" s="3">
        <v>1</v>
      </c>
      <c r="F89" s="3" t="s">
        <v>122</v>
      </c>
      <c r="G89" s="3" t="s">
        <v>684</v>
      </c>
      <c r="H89" s="3">
        <f>'1-Баланс'!G30</f>
        <v>-146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46022</v>
      </c>
      <c r="D90" s="3" t="s">
        <v>127</v>
      </c>
      <c r="E90" s="3">
        <v>1</v>
      </c>
      <c r="F90" s="3" t="s">
        <v>126</v>
      </c>
      <c r="G90" s="3" t="s">
        <v>684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46022</v>
      </c>
      <c r="D91" s="3" t="s">
        <v>131</v>
      </c>
      <c r="E91" s="3">
        <v>1</v>
      </c>
      <c r="F91" s="3" t="s">
        <v>130</v>
      </c>
      <c r="G91" s="3" t="s">
        <v>684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46022</v>
      </c>
      <c r="D92" s="3" t="s">
        <v>135</v>
      </c>
      <c r="E92" s="3">
        <v>1</v>
      </c>
      <c r="F92" s="3" t="s">
        <v>134</v>
      </c>
      <c r="G92" s="3" t="s">
        <v>684</v>
      </c>
      <c r="H92" s="3">
        <f>'1-Баланс'!G33</f>
        <v>-521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46022</v>
      </c>
      <c r="D93" s="3" t="s">
        <v>138</v>
      </c>
      <c r="E93" s="3">
        <v>1</v>
      </c>
      <c r="F93" s="3" t="s">
        <v>114</v>
      </c>
      <c r="G93" s="3" t="s">
        <v>684</v>
      </c>
      <c r="H93" s="3">
        <f>'1-Баланс'!G34</f>
        <v>-667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46022</v>
      </c>
      <c r="D94" s="3" t="s">
        <v>146</v>
      </c>
      <c r="E94" s="3">
        <v>1</v>
      </c>
      <c r="F94" s="3" t="s">
        <v>51</v>
      </c>
      <c r="G94" s="3" t="s">
        <v>684</v>
      </c>
      <c r="H94" s="3">
        <f>'1-Баланс'!G37</f>
        <v>9923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46022</v>
      </c>
      <c r="D95" s="3" t="s">
        <v>154</v>
      </c>
      <c r="E95" s="3">
        <v>1</v>
      </c>
      <c r="F95" s="3" t="s">
        <v>153</v>
      </c>
      <c r="G95" s="3" t="s">
        <v>684</v>
      </c>
      <c r="H95" s="3">
        <f>'1-Баланс'!G40</f>
        <v>0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46022</v>
      </c>
      <c r="D96" s="3" t="s">
        <v>166</v>
      </c>
      <c r="E96" s="3">
        <v>1</v>
      </c>
      <c r="F96" s="3" t="s">
        <v>165</v>
      </c>
      <c r="G96" s="3" t="s">
        <v>684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46022</v>
      </c>
      <c r="D97" s="3" t="s">
        <v>170</v>
      </c>
      <c r="E97" s="3">
        <v>1</v>
      </c>
      <c r="F97" s="3" t="s">
        <v>169</v>
      </c>
      <c r="G97" s="3" t="s">
        <v>684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46022</v>
      </c>
      <c r="D98" s="3" t="s">
        <v>174</v>
      </c>
      <c r="E98" s="3">
        <v>1</v>
      </c>
      <c r="F98" s="3" t="s">
        <v>173</v>
      </c>
      <c r="G98" s="3" t="s">
        <v>684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46022</v>
      </c>
      <c r="D99" s="3" t="s">
        <v>177</v>
      </c>
      <c r="E99" s="3">
        <v>1</v>
      </c>
      <c r="F99" s="3" t="s">
        <v>176</v>
      </c>
      <c r="G99" s="3" t="s">
        <v>684</v>
      </c>
      <c r="H99" s="3">
        <f>'1-Баланс'!G47</f>
        <v>121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46022</v>
      </c>
      <c r="D100" s="3" t="s">
        <v>181</v>
      </c>
      <c r="E100" s="3">
        <v>1</v>
      </c>
      <c r="F100" s="3" t="s">
        <v>180</v>
      </c>
      <c r="G100" s="3" t="s">
        <v>684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46022</v>
      </c>
      <c r="D101" s="3" t="s">
        <v>185</v>
      </c>
      <c r="E101" s="3">
        <v>1</v>
      </c>
      <c r="F101" s="3" t="s">
        <v>184</v>
      </c>
      <c r="G101" s="3" t="s">
        <v>684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46022</v>
      </c>
      <c r="D102" s="3" t="s">
        <v>188</v>
      </c>
      <c r="E102" s="3">
        <v>1</v>
      </c>
      <c r="F102" s="3" t="s">
        <v>162</v>
      </c>
      <c r="G102" s="3" t="s">
        <v>684</v>
      </c>
      <c r="H102" s="3">
        <f>'1-Баланс'!G50</f>
        <v>121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46022</v>
      </c>
      <c r="D103" s="3" t="s">
        <v>193</v>
      </c>
      <c r="E103" s="3">
        <v>1</v>
      </c>
      <c r="F103" s="3" t="s">
        <v>192</v>
      </c>
      <c r="G103" s="3" t="s">
        <v>684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46022</v>
      </c>
      <c r="D104" s="3" t="s">
        <v>196</v>
      </c>
      <c r="E104" s="3">
        <v>1</v>
      </c>
      <c r="F104" s="3" t="s">
        <v>195</v>
      </c>
      <c r="G104" s="3" t="s">
        <v>684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46022</v>
      </c>
      <c r="D105" s="3" t="s">
        <v>200</v>
      </c>
      <c r="E105" s="3">
        <v>1</v>
      </c>
      <c r="F105" s="3" t="s">
        <v>199</v>
      </c>
      <c r="G105" s="3" t="s">
        <v>684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46022</v>
      </c>
      <c r="D106" s="3" t="s">
        <v>204</v>
      </c>
      <c r="E106" s="3">
        <v>1</v>
      </c>
      <c r="F106" s="3" t="s">
        <v>203</v>
      </c>
      <c r="G106" s="3" t="s">
        <v>684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46022</v>
      </c>
      <c r="D107" s="3" t="s">
        <v>208</v>
      </c>
      <c r="E107" s="3">
        <v>1</v>
      </c>
      <c r="F107" s="3" t="s">
        <v>159</v>
      </c>
      <c r="G107" s="3" t="s">
        <v>684</v>
      </c>
      <c r="H107" s="3">
        <f>'1-Баланс'!G56</f>
        <v>121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46022</v>
      </c>
      <c r="D108" s="3" t="s">
        <v>215</v>
      </c>
      <c r="E108" s="3">
        <v>1</v>
      </c>
      <c r="F108" s="3" t="s">
        <v>214</v>
      </c>
      <c r="G108" s="3" t="s">
        <v>684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46022</v>
      </c>
      <c r="D109" s="3" t="s">
        <v>219</v>
      </c>
      <c r="E109" s="3">
        <v>1</v>
      </c>
      <c r="F109" s="3" t="s">
        <v>218</v>
      </c>
      <c r="G109" s="3" t="s">
        <v>684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46022</v>
      </c>
      <c r="D110" s="3" t="s">
        <v>223</v>
      </c>
      <c r="E110" s="3">
        <v>1</v>
      </c>
      <c r="F110" s="3" t="s">
        <v>222</v>
      </c>
      <c r="G110" s="3" t="s">
        <v>684</v>
      </c>
      <c r="H110" s="3">
        <f>'1-Баланс'!G61</f>
        <v>549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46022</v>
      </c>
      <c r="D111" s="3" t="s">
        <v>227</v>
      </c>
      <c r="E111" s="3">
        <v>1</v>
      </c>
      <c r="F111" s="3" t="s">
        <v>226</v>
      </c>
      <c r="G111" s="3" t="s">
        <v>684</v>
      </c>
      <c r="H111" s="3">
        <f>'1-Баланс'!G62</f>
        <v>83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46022</v>
      </c>
      <c r="D112" s="3" t="s">
        <v>231</v>
      </c>
      <c r="E112" s="3">
        <v>1</v>
      </c>
      <c r="F112" s="3" t="s">
        <v>230</v>
      </c>
      <c r="G112" s="3" t="s">
        <v>684</v>
      </c>
      <c r="H112" s="3">
        <f>'1-Баланс'!G63</f>
        <v>0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46022</v>
      </c>
      <c r="D113" s="3" t="s">
        <v>235</v>
      </c>
      <c r="E113" s="3">
        <v>1</v>
      </c>
      <c r="F113" s="3" t="s">
        <v>234</v>
      </c>
      <c r="G113" s="3" t="s">
        <v>684</v>
      </c>
      <c r="H113" s="3">
        <f>'1-Баланс'!G64</f>
        <v>103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46022</v>
      </c>
      <c r="D114" s="3" t="s">
        <v>238</v>
      </c>
      <c r="E114" s="3">
        <v>1</v>
      </c>
      <c r="F114" s="3" t="s">
        <v>237</v>
      </c>
      <c r="G114" s="3" t="s">
        <v>684</v>
      </c>
      <c r="H114" s="3">
        <f>'1-Баланс'!G65</f>
        <v>314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46022</v>
      </c>
      <c r="D115" s="3" t="s">
        <v>240</v>
      </c>
      <c r="E115" s="3">
        <v>1</v>
      </c>
      <c r="F115" s="3" t="s">
        <v>239</v>
      </c>
      <c r="G115" s="3" t="s">
        <v>684</v>
      </c>
      <c r="H115" s="3">
        <f>'1-Баланс'!G66</f>
        <v>37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46022</v>
      </c>
      <c r="D116" s="3" t="s">
        <v>243</v>
      </c>
      <c r="E116" s="3">
        <v>1</v>
      </c>
      <c r="F116" s="3" t="s">
        <v>242</v>
      </c>
      <c r="G116" s="3" t="s">
        <v>684</v>
      </c>
      <c r="H116" s="3">
        <f>'1-Баланс'!G67</f>
        <v>4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46022</v>
      </c>
      <c r="D117" s="3" t="s">
        <v>247</v>
      </c>
      <c r="E117" s="3">
        <v>1</v>
      </c>
      <c r="F117" s="3" t="s">
        <v>246</v>
      </c>
      <c r="G117" s="3" t="s">
        <v>684</v>
      </c>
      <c r="H117" s="3">
        <f>'1-Баланс'!G68</f>
        <v>8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46022</v>
      </c>
      <c r="D118" s="3" t="s">
        <v>250</v>
      </c>
      <c r="E118" s="3">
        <v>1</v>
      </c>
      <c r="F118" s="3" t="s">
        <v>112</v>
      </c>
      <c r="G118" s="3" t="s">
        <v>684</v>
      </c>
      <c r="H118" s="3">
        <f>'1-Баланс'!G69</f>
        <v>208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46022</v>
      </c>
      <c r="D119" s="3" t="s">
        <v>254</v>
      </c>
      <c r="E119" s="3">
        <v>1</v>
      </c>
      <c r="F119" s="3" t="s">
        <v>253</v>
      </c>
      <c r="G119" s="3" t="s">
        <v>684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46022</v>
      </c>
      <c r="D120" s="3" t="s">
        <v>257</v>
      </c>
      <c r="E120" s="3">
        <v>1</v>
      </c>
      <c r="F120" s="3" t="s">
        <v>162</v>
      </c>
      <c r="G120" s="3" t="s">
        <v>684</v>
      </c>
      <c r="H120" s="3">
        <f>'1-Баланс'!G71</f>
        <v>757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46022</v>
      </c>
      <c r="D121" s="3" t="s">
        <v>263</v>
      </c>
      <c r="E121" s="3">
        <v>1</v>
      </c>
      <c r="F121" s="3" t="s">
        <v>262</v>
      </c>
      <c r="G121" s="3" t="s">
        <v>684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46022</v>
      </c>
      <c r="D122" s="3" t="s">
        <v>268</v>
      </c>
      <c r="E122" s="3">
        <v>1</v>
      </c>
      <c r="F122" s="3" t="s">
        <v>195</v>
      </c>
      <c r="G122" s="3" t="s">
        <v>684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46022</v>
      </c>
      <c r="D123" s="3" t="s">
        <v>271</v>
      </c>
      <c r="E123" s="3">
        <v>1</v>
      </c>
      <c r="F123" s="3" t="s">
        <v>270</v>
      </c>
      <c r="G123" s="3" t="s">
        <v>684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46022</v>
      </c>
      <c r="D124" s="3" t="s">
        <v>276</v>
      </c>
      <c r="E124" s="3">
        <v>1</v>
      </c>
      <c r="F124" s="3" t="s">
        <v>210</v>
      </c>
      <c r="G124" s="3" t="s">
        <v>684</v>
      </c>
      <c r="H124" s="3">
        <f>'1-Баланс'!G79</f>
        <v>757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46022</v>
      </c>
      <c r="D125" s="3" t="s">
        <v>306</v>
      </c>
      <c r="E125" s="3">
        <v>1</v>
      </c>
      <c r="F125" s="3" t="s">
        <v>685</v>
      </c>
      <c r="G125" s="3" t="s">
        <v>684</v>
      </c>
      <c r="H125" s="3">
        <f>'1-Баланс'!G95</f>
        <v>10801</v>
      </c>
    </row>
    <row r="126" spans="1:8" s="2" customFormat="1">
      <c r="C126" s="6"/>
      <c r="F126" s="7" t="s">
        <v>686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46022</v>
      </c>
      <c r="D127" s="3" t="s">
        <v>317</v>
      </c>
      <c r="E127" s="3">
        <v>1</v>
      </c>
      <c r="F127" s="3" t="s">
        <v>316</v>
      </c>
      <c r="G127" s="3" t="s">
        <v>687</v>
      </c>
      <c r="H127" s="10">
        <f>'2-Отчет за доходите'!C12</f>
        <v>69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46022</v>
      </c>
      <c r="D128" s="3" t="s">
        <v>321</v>
      </c>
      <c r="E128" s="3">
        <v>1</v>
      </c>
      <c r="F128" s="3" t="s">
        <v>320</v>
      </c>
      <c r="G128" s="3" t="s">
        <v>687</v>
      </c>
      <c r="H128" s="10">
        <f>'2-Отчет за доходите'!C13</f>
        <v>315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46022</v>
      </c>
      <c r="D129" s="3" t="s">
        <v>325</v>
      </c>
      <c r="E129" s="3">
        <v>1</v>
      </c>
      <c r="F129" s="3" t="s">
        <v>324</v>
      </c>
      <c r="G129" s="3" t="s">
        <v>687</v>
      </c>
      <c r="H129" s="10">
        <f>'2-Отчет за доходите'!C14</f>
        <v>121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46022</v>
      </c>
      <c r="D130" s="3" t="s">
        <v>329</v>
      </c>
      <c r="E130" s="3">
        <v>1</v>
      </c>
      <c r="F130" s="3" t="s">
        <v>328</v>
      </c>
      <c r="G130" s="3" t="s">
        <v>687</v>
      </c>
      <c r="H130" s="10">
        <f>'2-Отчет за доходите'!C15</f>
        <v>163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46022</v>
      </c>
      <c r="D131" s="3" t="s">
        <v>332</v>
      </c>
      <c r="E131" s="3">
        <v>1</v>
      </c>
      <c r="F131" s="3" t="s">
        <v>331</v>
      </c>
      <c r="G131" s="3" t="s">
        <v>687</v>
      </c>
      <c r="H131" s="10">
        <f>'2-Отчет за доходите'!C16</f>
        <v>34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46022</v>
      </c>
      <c r="D132" s="3" t="s">
        <v>335</v>
      </c>
      <c r="E132" s="3">
        <v>1</v>
      </c>
      <c r="F132" s="3" t="s">
        <v>334</v>
      </c>
      <c r="G132" s="3" t="s">
        <v>687</v>
      </c>
      <c r="H132" s="10">
        <f>'2-Отчет за доходите'!C17</f>
        <v>7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46022</v>
      </c>
      <c r="D133" s="3" t="s">
        <v>337</v>
      </c>
      <c r="E133" s="3">
        <v>1</v>
      </c>
      <c r="F133" s="3" t="s">
        <v>336</v>
      </c>
      <c r="G133" s="3" t="s">
        <v>687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46022</v>
      </c>
      <c r="D134" s="3" t="s">
        <v>341</v>
      </c>
      <c r="E134" s="3">
        <v>1</v>
      </c>
      <c r="F134" s="3" t="s">
        <v>340</v>
      </c>
      <c r="G134" s="3" t="s">
        <v>687</v>
      </c>
      <c r="H134" s="10">
        <f>'2-Отчет за доходите'!C19</f>
        <v>172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46022</v>
      </c>
      <c r="D135" s="3" t="s">
        <v>345</v>
      </c>
      <c r="E135" s="3">
        <v>1</v>
      </c>
      <c r="F135" s="3" t="s">
        <v>344</v>
      </c>
      <c r="G135" s="3" t="s">
        <v>687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46022</v>
      </c>
      <c r="D136" s="3" t="s">
        <v>347</v>
      </c>
      <c r="E136" s="3">
        <v>1</v>
      </c>
      <c r="F136" s="3" t="s">
        <v>346</v>
      </c>
      <c r="G136" s="3" t="s">
        <v>687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46022</v>
      </c>
      <c r="D137" s="3" t="s">
        <v>349</v>
      </c>
      <c r="E137" s="3">
        <v>1</v>
      </c>
      <c r="F137" s="3" t="s">
        <v>314</v>
      </c>
      <c r="G137" s="3" t="s">
        <v>687</v>
      </c>
      <c r="H137" s="10">
        <f>'2-Отчет за доходите'!C22</f>
        <v>881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46022</v>
      </c>
      <c r="D138" s="3" t="s">
        <v>358</v>
      </c>
      <c r="E138" s="3">
        <v>1</v>
      </c>
      <c r="F138" s="3" t="s">
        <v>357</v>
      </c>
      <c r="G138" s="3" t="s">
        <v>687</v>
      </c>
      <c r="H138" s="10">
        <f>'2-Отчет за доходите'!C25</f>
        <v>23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46022</v>
      </c>
      <c r="D139" s="3" t="s">
        <v>362</v>
      </c>
      <c r="E139" s="3">
        <v>1</v>
      </c>
      <c r="F139" s="3" t="s">
        <v>361</v>
      </c>
      <c r="G139" s="3" t="s">
        <v>687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46022</v>
      </c>
      <c r="D140" s="3" t="s">
        <v>366</v>
      </c>
      <c r="E140" s="3">
        <v>1</v>
      </c>
      <c r="F140" s="3" t="s">
        <v>365</v>
      </c>
      <c r="G140" s="3" t="s">
        <v>687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46022</v>
      </c>
      <c r="D141" s="3" t="s">
        <v>368</v>
      </c>
      <c r="E141" s="3">
        <v>1</v>
      </c>
      <c r="F141" s="3" t="s">
        <v>112</v>
      </c>
      <c r="G141" s="3" t="s">
        <v>687</v>
      </c>
      <c r="H141" s="10">
        <f>'2-Отчет за доходите'!C28</f>
        <v>3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46022</v>
      </c>
      <c r="D142" s="3" t="s">
        <v>369</v>
      </c>
      <c r="E142" s="3">
        <v>1</v>
      </c>
      <c r="F142" s="3" t="s">
        <v>354</v>
      </c>
      <c r="G142" s="3" t="s">
        <v>687</v>
      </c>
      <c r="H142" s="10">
        <f>'2-Отчет за доходите'!C29</f>
        <v>26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46022</v>
      </c>
      <c r="D143" s="3" t="s">
        <v>371</v>
      </c>
      <c r="E143" s="3">
        <v>1</v>
      </c>
      <c r="F143" s="3" t="s">
        <v>370</v>
      </c>
      <c r="G143" s="3" t="s">
        <v>687</v>
      </c>
      <c r="H143" s="10">
        <f>'2-Отчет за доходите'!C31</f>
        <v>907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46022</v>
      </c>
      <c r="D144" s="3" t="s">
        <v>375</v>
      </c>
      <c r="E144" s="3">
        <v>1</v>
      </c>
      <c r="F144" s="3" t="s">
        <v>374</v>
      </c>
      <c r="G144" s="3" t="s">
        <v>687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46022</v>
      </c>
      <c r="D145" s="3" t="s">
        <v>379</v>
      </c>
      <c r="E145" s="3">
        <v>1</v>
      </c>
      <c r="F145" s="3" t="s">
        <v>378</v>
      </c>
      <c r="G145" s="3" t="s">
        <v>687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46022</v>
      </c>
      <c r="D146" s="3" t="s">
        <v>383</v>
      </c>
      <c r="E146" s="3">
        <v>1</v>
      </c>
      <c r="F146" s="3" t="s">
        <v>382</v>
      </c>
      <c r="G146" s="3" t="s">
        <v>687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46022</v>
      </c>
      <c r="D147" s="3" t="s">
        <v>387</v>
      </c>
      <c r="E147" s="3">
        <v>1</v>
      </c>
      <c r="F147" s="3" t="s">
        <v>386</v>
      </c>
      <c r="G147" s="3" t="s">
        <v>687</v>
      </c>
      <c r="H147" s="10">
        <f>'2-Отчет за доходите'!C36</f>
        <v>907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46022</v>
      </c>
      <c r="D148" s="3" t="s">
        <v>391</v>
      </c>
      <c r="E148" s="3">
        <v>1</v>
      </c>
      <c r="F148" s="3" t="s">
        <v>390</v>
      </c>
      <c r="G148" s="3" t="s">
        <v>687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46022</v>
      </c>
      <c r="D149" s="3" t="s">
        <v>395</v>
      </c>
      <c r="E149" s="3">
        <v>1</v>
      </c>
      <c r="F149" s="3" t="s">
        <v>394</v>
      </c>
      <c r="G149" s="3" t="s">
        <v>687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46022</v>
      </c>
      <c r="D150" s="3" t="s">
        <v>397</v>
      </c>
      <c r="E150" s="3">
        <v>1</v>
      </c>
      <c r="F150" s="3" t="s">
        <v>396</v>
      </c>
      <c r="G150" s="3" t="s">
        <v>687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46022</v>
      </c>
      <c r="D151" s="3" t="s">
        <v>399</v>
      </c>
      <c r="E151" s="3">
        <v>1</v>
      </c>
      <c r="F151" s="3" t="s">
        <v>398</v>
      </c>
      <c r="G151" s="3" t="s">
        <v>687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46022</v>
      </c>
      <c r="D152" s="3" t="s">
        <v>401</v>
      </c>
      <c r="E152" s="3">
        <v>1</v>
      </c>
      <c r="F152" s="3" t="s">
        <v>400</v>
      </c>
      <c r="G152" s="3" t="s">
        <v>687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46022</v>
      </c>
      <c r="D153" s="3" t="s">
        <v>403</v>
      </c>
      <c r="E153" s="3">
        <v>1</v>
      </c>
      <c r="F153" s="3" t="s">
        <v>402</v>
      </c>
      <c r="G153" s="3" t="s">
        <v>687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46022</v>
      </c>
      <c r="D154" s="3" t="s">
        <v>407</v>
      </c>
      <c r="E154" s="3">
        <v>1</v>
      </c>
      <c r="F154" s="3" t="s">
        <v>406</v>
      </c>
      <c r="G154" s="3" t="s">
        <v>687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46022</v>
      </c>
      <c r="D155" s="3" t="s">
        <v>410</v>
      </c>
      <c r="E155" s="3">
        <v>1</v>
      </c>
      <c r="F155" s="3" t="s">
        <v>409</v>
      </c>
      <c r="G155" s="3" t="s">
        <v>687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46022</v>
      </c>
      <c r="D156" s="3" t="s">
        <v>414</v>
      </c>
      <c r="E156" s="3">
        <v>1</v>
      </c>
      <c r="F156" s="3" t="s">
        <v>413</v>
      </c>
      <c r="G156" s="3" t="s">
        <v>687</v>
      </c>
      <c r="H156" s="10">
        <f>'2-Отчет за доходите'!C45</f>
        <v>907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46022</v>
      </c>
      <c r="D157" s="3" t="s">
        <v>319</v>
      </c>
      <c r="E157" s="3">
        <v>1</v>
      </c>
      <c r="F157" s="3" t="s">
        <v>318</v>
      </c>
      <c r="G157" s="3" t="s">
        <v>688</v>
      </c>
      <c r="H157" s="3">
        <f>'2-Отчет за доходите'!G12</f>
        <v>15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46022</v>
      </c>
      <c r="D158" s="3" t="s">
        <v>323</v>
      </c>
      <c r="E158" s="3">
        <v>1</v>
      </c>
      <c r="F158" s="3" t="s">
        <v>322</v>
      </c>
      <c r="G158" s="3" t="s">
        <v>688</v>
      </c>
      <c r="H158" s="3">
        <f>'2-Отчет за доходите'!G13</f>
        <v>9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46022</v>
      </c>
      <c r="D159" s="3" t="s">
        <v>327</v>
      </c>
      <c r="E159" s="3">
        <v>1</v>
      </c>
      <c r="F159" s="3" t="s">
        <v>326</v>
      </c>
      <c r="G159" s="3" t="s">
        <v>688</v>
      </c>
      <c r="H159" s="3">
        <f>'2-Отчет за доходите'!G14</f>
        <v>285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46022</v>
      </c>
      <c r="D160" s="3" t="s">
        <v>330</v>
      </c>
      <c r="E160" s="3">
        <v>1</v>
      </c>
      <c r="F160" s="3" t="s">
        <v>112</v>
      </c>
      <c r="G160" s="3" t="s">
        <v>688</v>
      </c>
      <c r="H160" s="3">
        <f>'2-Отчет за доходите'!G15</f>
        <v>61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46022</v>
      </c>
      <c r="D161" s="3" t="s">
        <v>333</v>
      </c>
      <c r="E161" s="3">
        <v>1</v>
      </c>
      <c r="F161" s="3" t="s">
        <v>315</v>
      </c>
      <c r="G161" s="3" t="s">
        <v>688</v>
      </c>
      <c r="H161" s="3">
        <f>'2-Отчет за доходите'!G16</f>
        <v>370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46022</v>
      </c>
      <c r="D162" s="3" t="s">
        <v>339</v>
      </c>
      <c r="E162" s="3">
        <v>1</v>
      </c>
      <c r="F162" s="3" t="s">
        <v>338</v>
      </c>
      <c r="G162" s="3" t="s">
        <v>688</v>
      </c>
      <c r="H162" s="3">
        <f>'2-Отчет за доходите'!G18</f>
        <v>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46022</v>
      </c>
      <c r="D163" s="3" t="s">
        <v>343</v>
      </c>
      <c r="E163" s="3">
        <v>1</v>
      </c>
      <c r="F163" s="3" t="s">
        <v>342</v>
      </c>
      <c r="G163" s="3" t="s">
        <v>688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46022</v>
      </c>
      <c r="D164" s="3" t="s">
        <v>351</v>
      </c>
      <c r="E164" s="3">
        <v>1</v>
      </c>
      <c r="F164" s="3" t="s">
        <v>350</v>
      </c>
      <c r="G164" s="3" t="s">
        <v>688</v>
      </c>
      <c r="H164" s="3">
        <f>'2-Отчет за доходите'!G22</f>
        <v>16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46022</v>
      </c>
      <c r="D165" s="3" t="s">
        <v>353</v>
      </c>
      <c r="E165" s="3">
        <v>1</v>
      </c>
      <c r="F165" s="3" t="s">
        <v>352</v>
      </c>
      <c r="G165" s="3" t="s">
        <v>688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46022</v>
      </c>
      <c r="D166" s="3" t="s">
        <v>356</v>
      </c>
      <c r="E166" s="3">
        <v>1</v>
      </c>
      <c r="F166" s="3" t="s">
        <v>355</v>
      </c>
      <c r="G166" s="3" t="s">
        <v>688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46022</v>
      </c>
      <c r="D167" s="3" t="s">
        <v>360</v>
      </c>
      <c r="E167" s="3">
        <v>1</v>
      </c>
      <c r="F167" s="3" t="s">
        <v>359</v>
      </c>
      <c r="G167" s="3" t="s">
        <v>688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46022</v>
      </c>
      <c r="D168" s="3" t="s">
        <v>364</v>
      </c>
      <c r="E168" s="3">
        <v>1</v>
      </c>
      <c r="F168" s="3" t="s">
        <v>363</v>
      </c>
      <c r="G168" s="3" t="s">
        <v>688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46022</v>
      </c>
      <c r="D169" s="3" t="s">
        <v>367</v>
      </c>
      <c r="E169" s="3">
        <v>1</v>
      </c>
      <c r="F169" s="3" t="s">
        <v>348</v>
      </c>
      <c r="G169" s="3" t="s">
        <v>688</v>
      </c>
      <c r="H169" s="3">
        <f>'2-Отчет за доходите'!G27</f>
        <v>16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46022</v>
      </c>
      <c r="D170" s="3" t="s">
        <v>373</v>
      </c>
      <c r="E170" s="3">
        <v>1</v>
      </c>
      <c r="F170" s="3" t="s">
        <v>372</v>
      </c>
      <c r="G170" s="3" t="s">
        <v>688</v>
      </c>
      <c r="H170" s="3">
        <f>'2-Отчет за доходите'!G31</f>
        <v>386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46022</v>
      </c>
      <c r="D171" s="3" t="s">
        <v>377</v>
      </c>
      <c r="E171" s="3">
        <v>1</v>
      </c>
      <c r="F171" s="3" t="s">
        <v>376</v>
      </c>
      <c r="G171" s="3" t="s">
        <v>688</v>
      </c>
      <c r="H171" s="3">
        <f>'2-Отчет за доходите'!G33</f>
        <v>521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46022</v>
      </c>
      <c r="D172" s="3" t="s">
        <v>381</v>
      </c>
      <c r="E172" s="3">
        <v>1</v>
      </c>
      <c r="F172" s="3" t="s">
        <v>380</v>
      </c>
      <c r="G172" s="3" t="s">
        <v>688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46022</v>
      </c>
      <c r="D173" s="3" t="s">
        <v>385</v>
      </c>
      <c r="E173" s="3">
        <v>1</v>
      </c>
      <c r="F173" s="3" t="s">
        <v>384</v>
      </c>
      <c r="G173" s="3" t="s">
        <v>688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46022</v>
      </c>
      <c r="D174" s="3" t="s">
        <v>389</v>
      </c>
      <c r="E174" s="3">
        <v>1</v>
      </c>
      <c r="F174" s="3" t="s">
        <v>388</v>
      </c>
      <c r="G174" s="3" t="s">
        <v>688</v>
      </c>
      <c r="H174" s="3">
        <f>'2-Отчет за доходите'!G36</f>
        <v>386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46022</v>
      </c>
      <c r="D175" s="3" t="s">
        <v>393</v>
      </c>
      <c r="E175" s="3">
        <v>1</v>
      </c>
      <c r="F175" s="3" t="s">
        <v>392</v>
      </c>
      <c r="G175" s="3" t="s">
        <v>688</v>
      </c>
      <c r="H175" s="3">
        <f>'2-Отчет за доходите'!G37</f>
        <v>521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46022</v>
      </c>
      <c r="D176" s="3" t="s">
        <v>405</v>
      </c>
      <c r="E176" s="3">
        <v>1</v>
      </c>
      <c r="F176" s="3" t="s">
        <v>404</v>
      </c>
      <c r="G176" s="3" t="s">
        <v>688</v>
      </c>
      <c r="H176" s="3">
        <f>'2-Отчет за доходите'!G42</f>
        <v>521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46022</v>
      </c>
      <c r="D177" s="3" t="s">
        <v>408</v>
      </c>
      <c r="E177" s="3">
        <v>1</v>
      </c>
      <c r="F177" s="3" t="s">
        <v>406</v>
      </c>
      <c r="G177" s="3" t="s">
        <v>688</v>
      </c>
      <c r="H177" s="3">
        <f>'2-Отчет за доходите'!G43</f>
        <v>0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46022</v>
      </c>
      <c r="D178" s="3" t="s">
        <v>412</v>
      </c>
      <c r="E178" s="3">
        <v>1</v>
      </c>
      <c r="F178" s="3" t="s">
        <v>411</v>
      </c>
      <c r="G178" s="3" t="s">
        <v>688</v>
      </c>
      <c r="H178" s="3">
        <f>'2-Отчет за доходите'!G44</f>
        <v>521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46022</v>
      </c>
      <c r="D179" s="3" t="s">
        <v>416</v>
      </c>
      <c r="E179" s="3">
        <v>1</v>
      </c>
      <c r="F179" s="3" t="s">
        <v>415</v>
      </c>
      <c r="G179" s="3" t="s">
        <v>688</v>
      </c>
      <c r="H179" s="3">
        <f>'2-Отчет за доходите'!G45</f>
        <v>907</v>
      </c>
    </row>
    <row r="180" spans="1:8" s="2" customFormat="1">
      <c r="C180" s="6"/>
      <c r="F180" s="7" t="s">
        <v>689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46022</v>
      </c>
      <c r="D181" s="3" t="s">
        <v>422</v>
      </c>
      <c r="E181" s="3">
        <v>1</v>
      </c>
      <c r="F181" s="3" t="s">
        <v>421</v>
      </c>
      <c r="G181" s="3" t="s">
        <v>690</v>
      </c>
      <c r="H181" s="10">
        <f>'3-Отчет за паричния поток'!C11</f>
        <v>702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46022</v>
      </c>
      <c r="D182" s="3" t="s">
        <v>424</v>
      </c>
      <c r="E182" s="3">
        <v>1</v>
      </c>
      <c r="F182" s="3" t="s">
        <v>423</v>
      </c>
      <c r="G182" s="3" t="s">
        <v>690</v>
      </c>
      <c r="H182" s="10">
        <f>'3-Отчет за паричния поток'!C12</f>
        <v>-888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46022</v>
      </c>
      <c r="D183" s="3" t="s">
        <v>426</v>
      </c>
      <c r="E183" s="3">
        <v>1</v>
      </c>
      <c r="F183" s="3" t="s">
        <v>425</v>
      </c>
      <c r="G183" s="3" t="s">
        <v>690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46022</v>
      </c>
      <c r="D184" s="3" t="s">
        <v>428</v>
      </c>
      <c r="E184" s="3">
        <v>1</v>
      </c>
      <c r="F184" s="3" t="s">
        <v>427</v>
      </c>
      <c r="G184" s="3" t="s">
        <v>690</v>
      </c>
      <c r="H184" s="10">
        <f>'3-Отчет за паричния поток'!C14</f>
        <v>-241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46022</v>
      </c>
      <c r="D185" s="3" t="s">
        <v>430</v>
      </c>
      <c r="E185" s="3">
        <v>1</v>
      </c>
      <c r="F185" s="3" t="s">
        <v>429</v>
      </c>
      <c r="G185" s="3" t="s">
        <v>690</v>
      </c>
      <c r="H185" s="10">
        <f>'3-Отчет за паричния поток'!C15</f>
        <v>28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46022</v>
      </c>
      <c r="D186" s="3" t="s">
        <v>432</v>
      </c>
      <c r="E186" s="3">
        <v>1</v>
      </c>
      <c r="F186" s="3" t="s">
        <v>431</v>
      </c>
      <c r="G186" s="3" t="s">
        <v>690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46022</v>
      </c>
      <c r="D187" s="3" t="s">
        <v>434</v>
      </c>
      <c r="E187" s="3">
        <v>1</v>
      </c>
      <c r="F187" s="3" t="s">
        <v>433</v>
      </c>
      <c r="G187" s="3" t="s">
        <v>690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46022</v>
      </c>
      <c r="D188" s="3" t="s">
        <v>436</v>
      </c>
      <c r="E188" s="3">
        <v>1</v>
      </c>
      <c r="F188" s="3" t="s">
        <v>435</v>
      </c>
      <c r="G188" s="3" t="s">
        <v>690</v>
      </c>
      <c r="H188" s="10">
        <f>'3-Отчет за паричния поток'!C18</f>
        <v>-3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46022</v>
      </c>
      <c r="D189" s="3" t="s">
        <v>438</v>
      </c>
      <c r="E189" s="3">
        <v>1</v>
      </c>
      <c r="F189" s="3" t="s">
        <v>437</v>
      </c>
      <c r="G189" s="3" t="s">
        <v>690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46022</v>
      </c>
      <c r="D190" s="3" t="s">
        <v>440</v>
      </c>
      <c r="E190" s="3">
        <v>1</v>
      </c>
      <c r="F190" s="3" t="s">
        <v>439</v>
      </c>
      <c r="G190" s="3" t="s">
        <v>690</v>
      </c>
      <c r="H190" s="10">
        <f>'3-Отчет за паричния поток'!C20</f>
        <v>-33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46022</v>
      </c>
      <c r="D191" s="3" t="s">
        <v>442</v>
      </c>
      <c r="E191" s="3">
        <v>1</v>
      </c>
      <c r="F191" s="3" t="s">
        <v>441</v>
      </c>
      <c r="G191" s="3" t="s">
        <v>690</v>
      </c>
      <c r="H191" s="10">
        <f>'3-Отчет за паричния поток'!C21</f>
        <v>-435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46022</v>
      </c>
      <c r="D192" s="3" t="s">
        <v>445</v>
      </c>
      <c r="E192" s="3">
        <v>1</v>
      </c>
      <c r="F192" s="3" t="s">
        <v>444</v>
      </c>
      <c r="G192" s="3" t="s">
        <v>691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46022</v>
      </c>
      <c r="D193" s="3" t="s">
        <v>447</v>
      </c>
      <c r="E193" s="3">
        <v>1</v>
      </c>
      <c r="F193" s="3" t="s">
        <v>446</v>
      </c>
      <c r="G193" s="3" t="s">
        <v>691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46022</v>
      </c>
      <c r="D194" s="3" t="s">
        <v>449</v>
      </c>
      <c r="E194" s="3">
        <v>1</v>
      </c>
      <c r="F194" s="3" t="s">
        <v>448</v>
      </c>
      <c r="G194" s="3" t="s">
        <v>691</v>
      </c>
      <c r="H194" s="10">
        <f>'3-Отчет за паричния поток'!C25</f>
        <v>-2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46022</v>
      </c>
      <c r="D195" s="3" t="s">
        <v>451</v>
      </c>
      <c r="E195" s="3">
        <v>1</v>
      </c>
      <c r="F195" s="3" t="s">
        <v>450</v>
      </c>
      <c r="G195" s="3" t="s">
        <v>691</v>
      </c>
      <c r="H195" s="10">
        <f>'3-Отчет за паричния поток'!C26</f>
        <v>12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46022</v>
      </c>
      <c r="D196" s="3" t="s">
        <v>453</v>
      </c>
      <c r="E196" s="3">
        <v>1</v>
      </c>
      <c r="F196" s="3" t="s">
        <v>452</v>
      </c>
      <c r="G196" s="3" t="s">
        <v>691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46022</v>
      </c>
      <c r="D197" s="3" t="s">
        <v>455</v>
      </c>
      <c r="E197" s="3">
        <v>1</v>
      </c>
      <c r="F197" s="3" t="s">
        <v>454</v>
      </c>
      <c r="G197" s="3" t="s">
        <v>691</v>
      </c>
      <c r="H197" s="10">
        <f>'3-Отчет за паричния поток'!C28</f>
        <v>-30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46022</v>
      </c>
      <c r="D198" s="3" t="s">
        <v>457</v>
      </c>
      <c r="E198" s="3">
        <v>1</v>
      </c>
      <c r="F198" s="3" t="s">
        <v>456</v>
      </c>
      <c r="G198" s="3" t="s">
        <v>691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46022</v>
      </c>
      <c r="D199" s="3" t="s">
        <v>459</v>
      </c>
      <c r="E199" s="3">
        <v>1</v>
      </c>
      <c r="F199" s="3" t="s">
        <v>458</v>
      </c>
      <c r="G199" s="3" t="s">
        <v>691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46022</v>
      </c>
      <c r="D200" s="3" t="s">
        <v>460</v>
      </c>
      <c r="E200" s="3">
        <v>1</v>
      </c>
      <c r="F200" s="3" t="s">
        <v>437</v>
      </c>
      <c r="G200" s="3" t="s">
        <v>691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46022</v>
      </c>
      <c r="D201" s="3" t="s">
        <v>462</v>
      </c>
      <c r="E201" s="3">
        <v>1</v>
      </c>
      <c r="F201" s="3" t="s">
        <v>461</v>
      </c>
      <c r="G201" s="3" t="s">
        <v>691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46022</v>
      </c>
      <c r="D202" s="3" t="s">
        <v>464</v>
      </c>
      <c r="E202" s="3">
        <v>1</v>
      </c>
      <c r="F202" s="3" t="s">
        <v>463</v>
      </c>
      <c r="G202" s="3" t="s">
        <v>691</v>
      </c>
      <c r="H202" s="10">
        <f>'3-Отчет за паричния поток'!C33</f>
        <v>-20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46022</v>
      </c>
      <c r="D203" s="3" t="s">
        <v>467</v>
      </c>
      <c r="E203" s="3">
        <v>1</v>
      </c>
      <c r="F203" s="3" t="s">
        <v>466</v>
      </c>
      <c r="G203" s="3" t="s">
        <v>692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46022</v>
      </c>
      <c r="D204" s="3" t="s">
        <v>469</v>
      </c>
      <c r="E204" s="3">
        <v>1</v>
      </c>
      <c r="F204" s="3" t="s">
        <v>468</v>
      </c>
      <c r="G204" s="3" t="s">
        <v>692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46022</v>
      </c>
      <c r="D205" s="3" t="s">
        <v>471</v>
      </c>
      <c r="E205" s="3">
        <v>1</v>
      </c>
      <c r="F205" s="3" t="s">
        <v>470</v>
      </c>
      <c r="G205" s="3" t="s">
        <v>692</v>
      </c>
      <c r="H205" s="10">
        <f>'3-Отчет за паричния поток'!C37</f>
        <v>35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46022</v>
      </c>
      <c r="D206" s="3" t="s">
        <v>473</v>
      </c>
      <c r="E206" s="3">
        <v>1</v>
      </c>
      <c r="F206" s="3" t="s">
        <v>472</v>
      </c>
      <c r="G206" s="3" t="s">
        <v>692</v>
      </c>
      <c r="H206" s="10">
        <f>'3-Отчет за паричния поток'!C38</f>
        <v>-22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46022</v>
      </c>
      <c r="D207" s="3" t="s">
        <v>475</v>
      </c>
      <c r="E207" s="3">
        <v>1</v>
      </c>
      <c r="F207" s="3" t="s">
        <v>474</v>
      </c>
      <c r="G207" s="3" t="s">
        <v>692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46022</v>
      </c>
      <c r="D208" s="3" t="s">
        <v>477</v>
      </c>
      <c r="E208" s="3">
        <v>1</v>
      </c>
      <c r="F208" s="3" t="s">
        <v>476</v>
      </c>
      <c r="G208" s="3" t="s">
        <v>692</v>
      </c>
      <c r="H208" s="10">
        <f>'3-Отчет за паричния поток'!C40</f>
        <v>-1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46022</v>
      </c>
      <c r="D209" s="3" t="s">
        <v>479</v>
      </c>
      <c r="E209" s="3">
        <v>1</v>
      </c>
      <c r="F209" s="3" t="s">
        <v>478</v>
      </c>
      <c r="G209" s="3" t="s">
        <v>692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46022</v>
      </c>
      <c r="D210" s="3" t="s">
        <v>481</v>
      </c>
      <c r="E210" s="3">
        <v>1</v>
      </c>
      <c r="F210" s="3" t="s">
        <v>480</v>
      </c>
      <c r="G210" s="3" t="s">
        <v>692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46022</v>
      </c>
      <c r="D211" s="3" t="s">
        <v>483</v>
      </c>
      <c r="E211" s="3">
        <v>1</v>
      </c>
      <c r="F211" s="3" t="s">
        <v>482</v>
      </c>
      <c r="G211" s="3" t="s">
        <v>692</v>
      </c>
      <c r="H211" s="10">
        <f>'3-Отчет за паричния поток'!C43</f>
        <v>12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46022</v>
      </c>
      <c r="D212" s="3" t="s">
        <v>485</v>
      </c>
      <c r="E212" s="3">
        <v>1</v>
      </c>
      <c r="F212" s="3" t="s">
        <v>484</v>
      </c>
      <c r="H212" s="10">
        <f>'3-Отчет за паричния поток'!C44</f>
        <v>-443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46022</v>
      </c>
      <c r="D213" s="3" t="s">
        <v>487</v>
      </c>
      <c r="E213" s="3">
        <v>1</v>
      </c>
      <c r="F213" s="3" t="s">
        <v>486</v>
      </c>
      <c r="H213" s="10">
        <f>'3-Отчет за паричния поток'!C45</f>
        <v>464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46022</v>
      </c>
      <c r="D214" s="3" t="s">
        <v>489</v>
      </c>
      <c r="E214" s="3">
        <v>1</v>
      </c>
      <c r="F214" s="3" t="s">
        <v>488</v>
      </c>
      <c r="H214" s="10">
        <f>'3-Отчет за паричния поток'!C46</f>
        <v>21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46022</v>
      </c>
      <c r="D215" s="3" t="s">
        <v>491</v>
      </c>
      <c r="E215" s="3">
        <v>1</v>
      </c>
      <c r="F215" s="3" t="s">
        <v>490</v>
      </c>
      <c r="H215" s="10">
        <f>'3-Отчет за паричния поток'!C47</f>
        <v>21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46022</v>
      </c>
      <c r="D216" s="3" t="s">
        <v>493</v>
      </c>
      <c r="E216" s="3">
        <v>1</v>
      </c>
      <c r="F216" s="3" t="s">
        <v>492</v>
      </c>
      <c r="H216" s="10">
        <f>'3-Отчет за паричния поток'!C48</f>
        <v>0</v>
      </c>
    </row>
    <row r="217" spans="1:8" s="2" customFormat="1">
      <c r="C217" s="6"/>
      <c r="F217" s="7" t="s">
        <v>693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46022</v>
      </c>
      <c r="D218" s="3" t="s">
        <v>517</v>
      </c>
      <c r="E218" s="3">
        <v>1</v>
      </c>
      <c r="F218" s="11" t="s">
        <v>516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46022</v>
      </c>
      <c r="D219" s="3" t="s">
        <v>519</v>
      </c>
      <c r="E219" s="3">
        <v>1</v>
      </c>
      <c r="F219" s="11" t="s">
        <v>518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46022</v>
      </c>
      <c r="D220" s="3" t="s">
        <v>521</v>
      </c>
      <c r="E220" s="3">
        <v>1</v>
      </c>
      <c r="F220" s="11" t="s">
        <v>520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46022</v>
      </c>
      <c r="D221" s="3" t="s">
        <v>523</v>
      </c>
      <c r="E221" s="3">
        <v>1</v>
      </c>
      <c r="F221" s="11" t="s">
        <v>522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46022</v>
      </c>
      <c r="D222" s="3" t="s">
        <v>525</v>
      </c>
      <c r="E222" s="3">
        <v>1</v>
      </c>
      <c r="F222" s="11" t="s">
        <v>524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46022</v>
      </c>
      <c r="D223" s="3" t="s">
        <v>527</v>
      </c>
      <c r="E223" s="3">
        <v>1</v>
      </c>
      <c r="F223" s="11" t="s">
        <v>526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46022</v>
      </c>
      <c r="D224" s="3" t="s">
        <v>529</v>
      </c>
      <c r="E224" s="3">
        <v>1</v>
      </c>
      <c r="F224" s="11" t="s">
        <v>528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46022</v>
      </c>
      <c r="D225" s="3" t="s">
        <v>531</v>
      </c>
      <c r="E225" s="3">
        <v>1</v>
      </c>
      <c r="F225" s="11" t="s">
        <v>530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46022</v>
      </c>
      <c r="D226" s="3" t="s">
        <v>533</v>
      </c>
      <c r="E226" s="3">
        <v>1</v>
      </c>
      <c r="F226" s="11" t="s">
        <v>532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46022</v>
      </c>
      <c r="D227" s="3" t="s">
        <v>535</v>
      </c>
      <c r="E227" s="3">
        <v>1</v>
      </c>
      <c r="F227" s="11" t="s">
        <v>534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46022</v>
      </c>
      <c r="D228" s="3" t="s">
        <v>537</v>
      </c>
      <c r="E228" s="3">
        <v>1</v>
      </c>
      <c r="F228" s="11" t="s">
        <v>536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46022</v>
      </c>
      <c r="D229" s="3" t="s">
        <v>539</v>
      </c>
      <c r="E229" s="3">
        <v>1</v>
      </c>
      <c r="F229" s="11" t="s">
        <v>538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46022</v>
      </c>
      <c r="D230" s="3" t="s">
        <v>541</v>
      </c>
      <c r="E230" s="3">
        <v>1</v>
      </c>
      <c r="F230" s="11" t="s">
        <v>540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46022</v>
      </c>
      <c r="D231" s="3" t="s">
        <v>543</v>
      </c>
      <c r="E231" s="3">
        <v>1</v>
      </c>
      <c r="F231" s="11" t="s">
        <v>542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46022</v>
      </c>
      <c r="D232" s="3" t="s">
        <v>544</v>
      </c>
      <c r="E232" s="3">
        <v>1</v>
      </c>
      <c r="F232" s="11" t="s">
        <v>538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46022</v>
      </c>
      <c r="D233" s="3" t="s">
        <v>545</v>
      </c>
      <c r="E233" s="3">
        <v>1</v>
      </c>
      <c r="F233" s="11" t="s">
        <v>540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46022</v>
      </c>
      <c r="D234" s="3" t="s">
        <v>547</v>
      </c>
      <c r="E234" s="3">
        <v>1</v>
      </c>
      <c r="F234" s="11" t="s">
        <v>546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46022</v>
      </c>
      <c r="D235" s="3" t="s">
        <v>549</v>
      </c>
      <c r="E235" s="3">
        <v>1</v>
      </c>
      <c r="F235" s="11" t="s">
        <v>548</v>
      </c>
      <c r="H235" s="10">
        <f>'4-Отчет за собствения капитал'!C30</f>
        <v>4590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46022</v>
      </c>
      <c r="D236" s="3" t="s">
        <v>551</v>
      </c>
      <c r="E236" s="3">
        <v>1</v>
      </c>
      <c r="F236" s="11" t="s">
        <v>550</v>
      </c>
      <c r="H236" s="10">
        <f>'4-Отчет за собствения капитал'!C31</f>
        <v>10590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46022</v>
      </c>
      <c r="D237" s="3" t="s">
        <v>553</v>
      </c>
      <c r="E237" s="3">
        <v>1</v>
      </c>
      <c r="F237" s="11" t="s">
        <v>552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46022</v>
      </c>
      <c r="D238" s="3" t="s">
        <v>555</v>
      </c>
      <c r="E238" s="3">
        <v>1</v>
      </c>
      <c r="F238" s="11" t="s">
        <v>554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46022</v>
      </c>
      <c r="D239" s="3" t="s">
        <v>557</v>
      </c>
      <c r="E239" s="3">
        <v>1</v>
      </c>
      <c r="F239" s="11" t="s">
        <v>556</v>
      </c>
      <c r="H239" s="10">
        <f>'4-Отчет за собствения капитал'!C34</f>
        <v>10590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46022</v>
      </c>
      <c r="D240" s="3" t="s">
        <v>517</v>
      </c>
      <c r="E240" s="3">
        <v>2</v>
      </c>
      <c r="F240" s="11" t="s">
        <v>516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46022</v>
      </c>
      <c r="D241" s="3" t="s">
        <v>519</v>
      </c>
      <c r="E241" s="3">
        <v>2</v>
      </c>
      <c r="F241" s="11" t="s">
        <v>518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46022</v>
      </c>
      <c r="D242" s="3" t="s">
        <v>521</v>
      </c>
      <c r="E242" s="3">
        <v>2</v>
      </c>
      <c r="F242" s="11" t="s">
        <v>520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46022</v>
      </c>
      <c r="D243" s="3" t="s">
        <v>523</v>
      </c>
      <c r="E243" s="3">
        <v>2</v>
      </c>
      <c r="F243" s="11" t="s">
        <v>522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46022</v>
      </c>
      <c r="D244" s="3" t="s">
        <v>525</v>
      </c>
      <c r="E244" s="3">
        <v>2</v>
      </c>
      <c r="F244" s="11" t="s">
        <v>524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46022</v>
      </c>
      <c r="D245" s="3" t="s">
        <v>527</v>
      </c>
      <c r="E245" s="3">
        <v>2</v>
      </c>
      <c r="F245" s="11" t="s">
        <v>526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46022</v>
      </c>
      <c r="D246" s="3" t="s">
        <v>529</v>
      </c>
      <c r="E246" s="3">
        <v>2</v>
      </c>
      <c r="F246" s="11" t="s">
        <v>528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46022</v>
      </c>
      <c r="D247" s="3" t="s">
        <v>531</v>
      </c>
      <c r="E247" s="3">
        <v>2</v>
      </c>
      <c r="F247" s="11" t="s">
        <v>530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46022</v>
      </c>
      <c r="D248" s="3" t="s">
        <v>533</v>
      </c>
      <c r="E248" s="3">
        <v>2</v>
      </c>
      <c r="F248" s="11" t="s">
        <v>532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46022</v>
      </c>
      <c r="D249" s="3" t="s">
        <v>535</v>
      </c>
      <c r="E249" s="3">
        <v>2</v>
      </c>
      <c r="F249" s="11" t="s">
        <v>534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46022</v>
      </c>
      <c r="D250" s="3" t="s">
        <v>537</v>
      </c>
      <c r="E250" s="3">
        <v>2</v>
      </c>
      <c r="F250" s="11" t="s">
        <v>536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46022</v>
      </c>
      <c r="D251" s="3" t="s">
        <v>539</v>
      </c>
      <c r="E251" s="3">
        <v>2</v>
      </c>
      <c r="F251" s="11" t="s">
        <v>538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46022</v>
      </c>
      <c r="D252" s="3" t="s">
        <v>541</v>
      </c>
      <c r="E252" s="3">
        <v>2</v>
      </c>
      <c r="F252" s="11" t="s">
        <v>540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46022</v>
      </c>
      <c r="D253" s="3" t="s">
        <v>543</v>
      </c>
      <c r="E253" s="3">
        <v>2</v>
      </c>
      <c r="F253" s="11" t="s">
        <v>542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46022</v>
      </c>
      <c r="D254" s="3" t="s">
        <v>544</v>
      </c>
      <c r="E254" s="3">
        <v>2</v>
      </c>
      <c r="F254" s="11" t="s">
        <v>538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46022</v>
      </c>
      <c r="D255" s="3" t="s">
        <v>545</v>
      </c>
      <c r="E255" s="3">
        <v>2</v>
      </c>
      <c r="F255" s="11" t="s">
        <v>540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46022</v>
      </c>
      <c r="D256" s="3" t="s">
        <v>547</v>
      </c>
      <c r="E256" s="3">
        <v>2</v>
      </c>
      <c r="F256" s="11" t="s">
        <v>546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46022</v>
      </c>
      <c r="D257" s="3" t="s">
        <v>549</v>
      </c>
      <c r="E257" s="3">
        <v>2</v>
      </c>
      <c r="F257" s="11" t="s">
        <v>548</v>
      </c>
      <c r="H257" s="10">
        <f>'4-Отчет за собствения капитал'!D30</f>
        <v>-107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46022</v>
      </c>
      <c r="D258" s="3" t="s">
        <v>551</v>
      </c>
      <c r="E258" s="3">
        <v>2</v>
      </c>
      <c r="F258" s="11" t="s">
        <v>550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46022</v>
      </c>
      <c r="D259" s="3" t="s">
        <v>553</v>
      </c>
      <c r="E259" s="3">
        <v>2</v>
      </c>
      <c r="F259" s="11" t="s">
        <v>552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46022</v>
      </c>
      <c r="D260" s="3" t="s">
        <v>555</v>
      </c>
      <c r="E260" s="3">
        <v>2</v>
      </c>
      <c r="F260" s="11" t="s">
        <v>554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46022</v>
      </c>
      <c r="D261" s="3" t="s">
        <v>557</v>
      </c>
      <c r="E261" s="3">
        <v>2</v>
      </c>
      <c r="F261" s="11" t="s">
        <v>556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46022</v>
      </c>
      <c r="D262" s="3" t="s">
        <v>517</v>
      </c>
      <c r="E262" s="3">
        <v>3</v>
      </c>
      <c r="F262" s="11" t="s">
        <v>516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46022</v>
      </c>
      <c r="D263" s="3" t="s">
        <v>519</v>
      </c>
      <c r="E263" s="3">
        <v>3</v>
      </c>
      <c r="F263" s="11" t="s">
        <v>518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46022</v>
      </c>
      <c r="D264" s="3" t="s">
        <v>521</v>
      </c>
      <c r="E264" s="3">
        <v>3</v>
      </c>
      <c r="F264" s="11" t="s">
        <v>520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46022</v>
      </c>
      <c r="D265" s="3" t="s">
        <v>523</v>
      </c>
      <c r="E265" s="3">
        <v>3</v>
      </c>
      <c r="F265" s="11" t="s">
        <v>522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46022</v>
      </c>
      <c r="D266" s="3" t="s">
        <v>525</v>
      </c>
      <c r="E266" s="3">
        <v>3</v>
      </c>
      <c r="F266" s="11" t="s">
        <v>524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46022</v>
      </c>
      <c r="D267" s="3" t="s">
        <v>527</v>
      </c>
      <c r="E267" s="3">
        <v>3</v>
      </c>
      <c r="F267" s="11" t="s">
        <v>526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46022</v>
      </c>
      <c r="D268" s="3" t="s">
        <v>529</v>
      </c>
      <c r="E268" s="3">
        <v>3</v>
      </c>
      <c r="F268" s="11" t="s">
        <v>528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46022</v>
      </c>
      <c r="D269" s="3" t="s">
        <v>531</v>
      </c>
      <c r="E269" s="3">
        <v>3</v>
      </c>
      <c r="F269" s="11" t="s">
        <v>530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46022</v>
      </c>
      <c r="D270" s="3" t="s">
        <v>533</v>
      </c>
      <c r="E270" s="3">
        <v>3</v>
      </c>
      <c r="F270" s="11" t="s">
        <v>532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46022</v>
      </c>
      <c r="D271" s="3" t="s">
        <v>535</v>
      </c>
      <c r="E271" s="3">
        <v>3</v>
      </c>
      <c r="F271" s="11" t="s">
        <v>534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46022</v>
      </c>
      <c r="D272" s="3" t="s">
        <v>537</v>
      </c>
      <c r="E272" s="3">
        <v>3</v>
      </c>
      <c r="F272" s="11" t="s">
        <v>536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46022</v>
      </c>
      <c r="D273" s="3" t="s">
        <v>539</v>
      </c>
      <c r="E273" s="3">
        <v>3</v>
      </c>
      <c r="F273" s="11" t="s">
        <v>538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46022</v>
      </c>
      <c r="D274" s="3" t="s">
        <v>541</v>
      </c>
      <c r="E274" s="3">
        <v>3</v>
      </c>
      <c r="F274" s="11" t="s">
        <v>540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46022</v>
      </c>
      <c r="D275" s="3" t="s">
        <v>543</v>
      </c>
      <c r="E275" s="3">
        <v>3</v>
      </c>
      <c r="F275" s="11" t="s">
        <v>542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46022</v>
      </c>
      <c r="D276" s="3" t="s">
        <v>544</v>
      </c>
      <c r="E276" s="3">
        <v>3</v>
      </c>
      <c r="F276" s="11" t="s">
        <v>538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46022</v>
      </c>
      <c r="D277" s="3" t="s">
        <v>545</v>
      </c>
      <c r="E277" s="3">
        <v>3</v>
      </c>
      <c r="F277" s="11" t="s">
        <v>540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46022</v>
      </c>
      <c r="D278" s="3" t="s">
        <v>547</v>
      </c>
      <c r="E278" s="3">
        <v>3</v>
      </c>
      <c r="F278" s="11" t="s">
        <v>546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46022</v>
      </c>
      <c r="D279" s="3" t="s">
        <v>549</v>
      </c>
      <c r="E279" s="3">
        <v>3</v>
      </c>
      <c r="F279" s="11" t="s">
        <v>548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46022</v>
      </c>
      <c r="D280" s="3" t="s">
        <v>551</v>
      </c>
      <c r="E280" s="3">
        <v>3</v>
      </c>
      <c r="F280" s="11" t="s">
        <v>550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46022</v>
      </c>
      <c r="D281" s="3" t="s">
        <v>553</v>
      </c>
      <c r="E281" s="3">
        <v>3</v>
      </c>
      <c r="F281" s="11" t="s">
        <v>552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46022</v>
      </c>
      <c r="D282" s="3" t="s">
        <v>555</v>
      </c>
      <c r="E282" s="3">
        <v>3</v>
      </c>
      <c r="F282" s="11" t="s">
        <v>554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46022</v>
      </c>
      <c r="D283" s="3" t="s">
        <v>557</v>
      </c>
      <c r="E283" s="3">
        <v>3</v>
      </c>
      <c r="F283" s="11" t="s">
        <v>556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46022</v>
      </c>
      <c r="D284" s="3" t="s">
        <v>517</v>
      </c>
      <c r="E284" s="3">
        <v>4</v>
      </c>
      <c r="F284" s="11" t="s">
        <v>516</v>
      </c>
      <c r="H284" s="10">
        <f>'4-Отчет за собствения капитал'!F13</f>
        <v>3276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46022</v>
      </c>
      <c r="D285" s="3" t="s">
        <v>519</v>
      </c>
      <c r="E285" s="3">
        <v>4</v>
      </c>
      <c r="F285" s="11" t="s">
        <v>518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46022</v>
      </c>
      <c r="D286" s="3" t="s">
        <v>521</v>
      </c>
      <c r="E286" s="3">
        <v>4</v>
      </c>
      <c r="F286" s="11" t="s">
        <v>520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46022</v>
      </c>
      <c r="D287" s="3" t="s">
        <v>523</v>
      </c>
      <c r="E287" s="3">
        <v>4</v>
      </c>
      <c r="F287" s="11" t="s">
        <v>522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46022</v>
      </c>
      <c r="D288" s="3" t="s">
        <v>525</v>
      </c>
      <c r="E288" s="3">
        <v>4</v>
      </c>
      <c r="F288" s="11" t="s">
        <v>524</v>
      </c>
      <c r="H288" s="10">
        <f>'4-Отчет за собствения капитал'!F17</f>
        <v>3276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46022</v>
      </c>
      <c r="D289" s="3" t="s">
        <v>527</v>
      </c>
      <c r="E289" s="3">
        <v>4</v>
      </c>
      <c r="F289" s="11" t="s">
        <v>526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46022</v>
      </c>
      <c r="D290" s="3" t="s">
        <v>529</v>
      </c>
      <c r="E290" s="3">
        <v>4</v>
      </c>
      <c r="F290" s="11" t="s">
        <v>528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46022</v>
      </c>
      <c r="D291" s="3" t="s">
        <v>531</v>
      </c>
      <c r="E291" s="3">
        <v>4</v>
      </c>
      <c r="F291" s="11" t="s">
        <v>530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46022</v>
      </c>
      <c r="D292" s="3" t="s">
        <v>533</v>
      </c>
      <c r="E292" s="3">
        <v>4</v>
      </c>
      <c r="F292" s="11" t="s">
        <v>532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46022</v>
      </c>
      <c r="D293" s="3" t="s">
        <v>535</v>
      </c>
      <c r="E293" s="3">
        <v>4</v>
      </c>
      <c r="F293" s="11" t="s">
        <v>534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46022</v>
      </c>
      <c r="D294" s="3" t="s">
        <v>537</v>
      </c>
      <c r="E294" s="3">
        <v>4</v>
      </c>
      <c r="F294" s="11" t="s">
        <v>536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46022</v>
      </c>
      <c r="D295" s="3" t="s">
        <v>539</v>
      </c>
      <c r="E295" s="3">
        <v>4</v>
      </c>
      <c r="F295" s="11" t="s">
        <v>538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46022</v>
      </c>
      <c r="D296" s="3" t="s">
        <v>541</v>
      </c>
      <c r="E296" s="3">
        <v>4</v>
      </c>
      <c r="F296" s="11" t="s">
        <v>540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46022</v>
      </c>
      <c r="D297" s="3" t="s">
        <v>543</v>
      </c>
      <c r="E297" s="3">
        <v>4</v>
      </c>
      <c r="F297" s="11" t="s">
        <v>542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46022</v>
      </c>
      <c r="D298" s="3" t="s">
        <v>544</v>
      </c>
      <c r="E298" s="3">
        <v>4</v>
      </c>
      <c r="F298" s="11" t="s">
        <v>538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46022</v>
      </c>
      <c r="D299" s="3" t="s">
        <v>545</v>
      </c>
      <c r="E299" s="3">
        <v>4</v>
      </c>
      <c r="F299" s="11" t="s">
        <v>540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46022</v>
      </c>
      <c r="D300" s="3" t="s">
        <v>547</v>
      </c>
      <c r="E300" s="3">
        <v>4</v>
      </c>
      <c r="F300" s="11" t="s">
        <v>546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46022</v>
      </c>
      <c r="D301" s="3" t="s">
        <v>549</v>
      </c>
      <c r="E301" s="3">
        <v>4</v>
      </c>
      <c r="F301" s="11" t="s">
        <v>548</v>
      </c>
      <c r="H301" s="10">
        <f>'4-Отчет за собствения капитал'!F30</f>
        <v>-3276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46022</v>
      </c>
      <c r="D302" s="3" t="s">
        <v>551</v>
      </c>
      <c r="E302" s="3">
        <v>4</v>
      </c>
      <c r="F302" s="11" t="s">
        <v>550</v>
      </c>
      <c r="H302" s="10">
        <f>'4-Отчет за собствения капитал'!F31</f>
        <v>0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46022</v>
      </c>
      <c r="D303" s="3" t="s">
        <v>553</v>
      </c>
      <c r="E303" s="3">
        <v>4</v>
      </c>
      <c r="F303" s="11" t="s">
        <v>552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46022</v>
      </c>
      <c r="D304" s="3" t="s">
        <v>555</v>
      </c>
      <c r="E304" s="3">
        <v>4</v>
      </c>
      <c r="F304" s="11" t="s">
        <v>554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46022</v>
      </c>
      <c r="D305" s="3" t="s">
        <v>557</v>
      </c>
      <c r="E305" s="3">
        <v>4</v>
      </c>
      <c r="F305" s="11" t="s">
        <v>556</v>
      </c>
      <c r="H305" s="10">
        <f>'4-Отчет за собствения капитал'!F34</f>
        <v>0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46022</v>
      </c>
      <c r="D306" s="3" t="s">
        <v>517</v>
      </c>
      <c r="E306" s="3">
        <v>5</v>
      </c>
      <c r="F306" s="11" t="s">
        <v>516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46022</v>
      </c>
      <c r="D307" s="3" t="s">
        <v>519</v>
      </c>
      <c r="E307" s="3">
        <v>5</v>
      </c>
      <c r="F307" s="11" t="s">
        <v>518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46022</v>
      </c>
      <c r="D308" s="3" t="s">
        <v>521</v>
      </c>
      <c r="E308" s="3">
        <v>5</v>
      </c>
      <c r="F308" s="11" t="s">
        <v>520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46022</v>
      </c>
      <c r="D309" s="3" t="s">
        <v>523</v>
      </c>
      <c r="E309" s="3">
        <v>5</v>
      </c>
      <c r="F309" s="11" t="s">
        <v>522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46022</v>
      </c>
      <c r="D310" s="3" t="s">
        <v>525</v>
      </c>
      <c r="E310" s="3">
        <v>5</v>
      </c>
      <c r="F310" s="11" t="s">
        <v>524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46022</v>
      </c>
      <c r="D311" s="3" t="s">
        <v>527</v>
      </c>
      <c r="E311" s="3">
        <v>5</v>
      </c>
      <c r="F311" s="11" t="s">
        <v>526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46022</v>
      </c>
      <c r="D312" s="3" t="s">
        <v>529</v>
      </c>
      <c r="E312" s="3">
        <v>5</v>
      </c>
      <c r="F312" s="11" t="s">
        <v>528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46022</v>
      </c>
      <c r="D313" s="3" t="s">
        <v>531</v>
      </c>
      <c r="E313" s="3">
        <v>5</v>
      </c>
      <c r="F313" s="11" t="s">
        <v>530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46022</v>
      </c>
      <c r="D314" s="3" t="s">
        <v>533</v>
      </c>
      <c r="E314" s="3">
        <v>5</v>
      </c>
      <c r="F314" s="11" t="s">
        <v>532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46022</v>
      </c>
      <c r="D315" s="3" t="s">
        <v>535</v>
      </c>
      <c r="E315" s="3">
        <v>5</v>
      </c>
      <c r="F315" s="11" t="s">
        <v>534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46022</v>
      </c>
      <c r="D316" s="3" t="s">
        <v>537</v>
      </c>
      <c r="E316" s="3">
        <v>5</v>
      </c>
      <c r="F316" s="11" t="s">
        <v>536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46022</v>
      </c>
      <c r="D317" s="3" t="s">
        <v>539</v>
      </c>
      <c r="E317" s="3">
        <v>5</v>
      </c>
      <c r="F317" s="11" t="s">
        <v>538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46022</v>
      </c>
      <c r="D318" s="3" t="s">
        <v>541</v>
      </c>
      <c r="E318" s="3">
        <v>5</v>
      </c>
      <c r="F318" s="11" t="s">
        <v>540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46022</v>
      </c>
      <c r="D319" s="3" t="s">
        <v>543</v>
      </c>
      <c r="E319" s="3">
        <v>5</v>
      </c>
      <c r="F319" s="11" t="s">
        <v>542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46022</v>
      </c>
      <c r="D320" s="3" t="s">
        <v>544</v>
      </c>
      <c r="E320" s="3">
        <v>5</v>
      </c>
      <c r="F320" s="11" t="s">
        <v>538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46022</v>
      </c>
      <c r="D321" s="3" t="s">
        <v>545</v>
      </c>
      <c r="E321" s="3">
        <v>5</v>
      </c>
      <c r="F321" s="11" t="s">
        <v>540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46022</v>
      </c>
      <c r="D322" s="3" t="s">
        <v>547</v>
      </c>
      <c r="E322" s="3">
        <v>5</v>
      </c>
      <c r="F322" s="11" t="s">
        <v>546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46022</v>
      </c>
      <c r="D323" s="3" t="s">
        <v>549</v>
      </c>
      <c r="E323" s="3">
        <v>5</v>
      </c>
      <c r="F323" s="11" t="s">
        <v>548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46022</v>
      </c>
      <c r="D324" s="3" t="s">
        <v>551</v>
      </c>
      <c r="E324" s="3">
        <v>5</v>
      </c>
      <c r="F324" s="11" t="s">
        <v>550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46022</v>
      </c>
      <c r="D325" s="3" t="s">
        <v>553</v>
      </c>
      <c r="E325" s="3">
        <v>5</v>
      </c>
      <c r="F325" s="11" t="s">
        <v>552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46022</v>
      </c>
      <c r="D326" s="3" t="s">
        <v>555</v>
      </c>
      <c r="E326" s="3">
        <v>5</v>
      </c>
      <c r="F326" s="11" t="s">
        <v>554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46022</v>
      </c>
      <c r="D327" s="3" t="s">
        <v>557</v>
      </c>
      <c r="E327" s="3">
        <v>5</v>
      </c>
      <c r="F327" s="11" t="s">
        <v>556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46022</v>
      </c>
      <c r="D328" s="3" t="s">
        <v>517</v>
      </c>
      <c r="E328" s="3">
        <v>6</v>
      </c>
      <c r="F328" s="11" t="s">
        <v>516</v>
      </c>
      <c r="H328" s="10">
        <f>'4-Отчет за собствения капитал'!H13</f>
        <v>3494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46022</v>
      </c>
      <c r="D329" s="3" t="s">
        <v>519</v>
      </c>
      <c r="E329" s="3">
        <v>6</v>
      </c>
      <c r="F329" s="11" t="s">
        <v>518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46022</v>
      </c>
      <c r="D330" s="3" t="s">
        <v>521</v>
      </c>
      <c r="E330" s="3">
        <v>6</v>
      </c>
      <c r="F330" s="11" t="s">
        <v>520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46022</v>
      </c>
      <c r="D331" s="3" t="s">
        <v>523</v>
      </c>
      <c r="E331" s="3">
        <v>6</v>
      </c>
      <c r="F331" s="11" t="s">
        <v>522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46022</v>
      </c>
      <c r="D332" s="3" t="s">
        <v>525</v>
      </c>
      <c r="E332" s="3">
        <v>6</v>
      </c>
      <c r="F332" s="11" t="s">
        <v>524</v>
      </c>
      <c r="H332" s="10">
        <f>'4-Отчет за собствения капитал'!H17</f>
        <v>3494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46022</v>
      </c>
      <c r="D333" s="3" t="s">
        <v>527</v>
      </c>
      <c r="E333" s="3">
        <v>6</v>
      </c>
      <c r="F333" s="11" t="s">
        <v>526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46022</v>
      </c>
      <c r="D334" s="3" t="s">
        <v>529</v>
      </c>
      <c r="E334" s="3">
        <v>6</v>
      </c>
      <c r="F334" s="11" t="s">
        <v>528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46022</v>
      </c>
      <c r="D335" s="3" t="s">
        <v>531</v>
      </c>
      <c r="E335" s="3">
        <v>6</v>
      </c>
      <c r="F335" s="11" t="s">
        <v>530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46022</v>
      </c>
      <c r="D336" s="3" t="s">
        <v>533</v>
      </c>
      <c r="E336" s="3">
        <v>6</v>
      </c>
      <c r="F336" s="11" t="s">
        <v>532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46022</v>
      </c>
      <c r="D337" s="3" t="s">
        <v>535</v>
      </c>
      <c r="E337" s="3">
        <v>6</v>
      </c>
      <c r="F337" s="11" t="s">
        <v>534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46022</v>
      </c>
      <c r="D338" s="3" t="s">
        <v>537</v>
      </c>
      <c r="E338" s="3">
        <v>6</v>
      </c>
      <c r="F338" s="11" t="s">
        <v>536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46022</v>
      </c>
      <c r="D339" s="3" t="s">
        <v>539</v>
      </c>
      <c r="E339" s="3">
        <v>6</v>
      </c>
      <c r="F339" s="11" t="s">
        <v>538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46022</v>
      </c>
      <c r="D340" s="3" t="s">
        <v>541</v>
      </c>
      <c r="E340" s="3">
        <v>6</v>
      </c>
      <c r="F340" s="11" t="s">
        <v>540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46022</v>
      </c>
      <c r="D341" s="3" t="s">
        <v>543</v>
      </c>
      <c r="E341" s="3">
        <v>6</v>
      </c>
      <c r="F341" s="11" t="s">
        <v>542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46022</v>
      </c>
      <c r="D342" s="3" t="s">
        <v>544</v>
      </c>
      <c r="E342" s="3">
        <v>6</v>
      </c>
      <c r="F342" s="11" t="s">
        <v>538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46022</v>
      </c>
      <c r="D343" s="3" t="s">
        <v>545</v>
      </c>
      <c r="E343" s="3">
        <v>6</v>
      </c>
      <c r="F343" s="11" t="s">
        <v>540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46022</v>
      </c>
      <c r="D344" s="3" t="s">
        <v>547</v>
      </c>
      <c r="E344" s="3">
        <v>6</v>
      </c>
      <c r="F344" s="11" t="s">
        <v>546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46022</v>
      </c>
      <c r="D345" s="3" t="s">
        <v>549</v>
      </c>
      <c r="E345" s="3">
        <v>6</v>
      </c>
      <c r="F345" s="11" t="s">
        <v>548</v>
      </c>
      <c r="H345" s="10">
        <f>'4-Отчет за собствения капитал'!H30</f>
        <v>-3494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46022</v>
      </c>
      <c r="D346" s="3" t="s">
        <v>551</v>
      </c>
      <c r="E346" s="3">
        <v>6</v>
      </c>
      <c r="F346" s="11" t="s">
        <v>550</v>
      </c>
      <c r="H346" s="10">
        <f>'4-Отчет за собствения капитал'!H31</f>
        <v>0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46022</v>
      </c>
      <c r="D347" s="3" t="s">
        <v>553</v>
      </c>
      <c r="E347" s="3">
        <v>6</v>
      </c>
      <c r="F347" s="11" t="s">
        <v>552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46022</v>
      </c>
      <c r="D348" s="3" t="s">
        <v>555</v>
      </c>
      <c r="E348" s="3">
        <v>6</v>
      </c>
      <c r="F348" s="11" t="s">
        <v>554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46022</v>
      </c>
      <c r="D349" s="3" t="s">
        <v>557</v>
      </c>
      <c r="E349" s="3">
        <v>6</v>
      </c>
      <c r="F349" s="11" t="s">
        <v>556</v>
      </c>
      <c r="H349" s="10">
        <f>'4-Отчет за собствения капитал'!H34</f>
        <v>0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46022</v>
      </c>
      <c r="D350" s="3" t="s">
        <v>517</v>
      </c>
      <c r="E350" s="3">
        <v>7</v>
      </c>
      <c r="F350" s="11" t="s">
        <v>516</v>
      </c>
      <c r="H350" s="10">
        <f>'4-Отчет за собствения капитал'!I13</f>
        <v>8344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46022</v>
      </c>
      <c r="D351" s="3" t="s">
        <v>519</v>
      </c>
      <c r="E351" s="3">
        <v>7</v>
      </c>
      <c r="F351" s="11" t="s">
        <v>518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46022</v>
      </c>
      <c r="D352" s="3" t="s">
        <v>521</v>
      </c>
      <c r="E352" s="3">
        <v>7</v>
      </c>
      <c r="F352" s="11" t="s">
        <v>520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46022</v>
      </c>
      <c r="D353" s="3" t="s">
        <v>523</v>
      </c>
      <c r="E353" s="3">
        <v>7</v>
      </c>
      <c r="F353" s="11" t="s">
        <v>522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46022</v>
      </c>
      <c r="D354" s="3" t="s">
        <v>525</v>
      </c>
      <c r="E354" s="3">
        <v>7</v>
      </c>
      <c r="F354" s="11" t="s">
        <v>524</v>
      </c>
      <c r="H354" s="10">
        <f>'4-Отчет за собствения капитал'!I17</f>
        <v>8344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46022</v>
      </c>
      <c r="D355" s="3" t="s">
        <v>527</v>
      </c>
      <c r="E355" s="3">
        <v>7</v>
      </c>
      <c r="F355" s="11" t="s">
        <v>526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46022</v>
      </c>
      <c r="D356" s="3" t="s">
        <v>529</v>
      </c>
      <c r="E356" s="3">
        <v>7</v>
      </c>
      <c r="F356" s="11" t="s">
        <v>528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46022</v>
      </c>
      <c r="D357" s="3" t="s">
        <v>531</v>
      </c>
      <c r="E357" s="3">
        <v>7</v>
      </c>
      <c r="F357" s="11" t="s">
        <v>530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46022</v>
      </c>
      <c r="D358" s="3" t="s">
        <v>533</v>
      </c>
      <c r="E358" s="3">
        <v>7</v>
      </c>
      <c r="F358" s="11" t="s">
        <v>532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46022</v>
      </c>
      <c r="D359" s="3" t="s">
        <v>535</v>
      </c>
      <c r="E359" s="3">
        <v>7</v>
      </c>
      <c r="F359" s="11" t="s">
        <v>534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46022</v>
      </c>
      <c r="D360" s="3" t="s">
        <v>537</v>
      </c>
      <c r="E360" s="3">
        <v>7</v>
      </c>
      <c r="F360" s="11" t="s">
        <v>536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46022</v>
      </c>
      <c r="D361" s="3" t="s">
        <v>539</v>
      </c>
      <c r="E361" s="3">
        <v>7</v>
      </c>
      <c r="F361" s="11" t="s">
        <v>538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46022</v>
      </c>
      <c r="D362" s="3" t="s">
        <v>541</v>
      </c>
      <c r="E362" s="3">
        <v>7</v>
      </c>
      <c r="F362" s="11" t="s">
        <v>540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46022</v>
      </c>
      <c r="D363" s="3" t="s">
        <v>543</v>
      </c>
      <c r="E363" s="3">
        <v>7</v>
      </c>
      <c r="F363" s="11" t="s">
        <v>542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46022</v>
      </c>
      <c r="D364" s="3" t="s">
        <v>544</v>
      </c>
      <c r="E364" s="3">
        <v>7</v>
      </c>
      <c r="F364" s="11" t="s">
        <v>538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46022</v>
      </c>
      <c r="D365" s="3" t="s">
        <v>545</v>
      </c>
      <c r="E365" s="3">
        <v>7</v>
      </c>
      <c r="F365" s="11" t="s">
        <v>540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46022</v>
      </c>
      <c r="D366" s="3" t="s">
        <v>547</v>
      </c>
      <c r="E366" s="3">
        <v>7</v>
      </c>
      <c r="F366" s="11" t="s">
        <v>546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46022</v>
      </c>
      <c r="D367" s="3" t="s">
        <v>549</v>
      </c>
      <c r="E367" s="3">
        <v>7</v>
      </c>
      <c r="F367" s="11" t="s">
        <v>548</v>
      </c>
      <c r="H367" s="10">
        <f>'4-Отчет за собствения капитал'!I30</f>
        <v>-8344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46022</v>
      </c>
      <c r="D368" s="3" t="s">
        <v>551</v>
      </c>
      <c r="E368" s="3">
        <v>7</v>
      </c>
      <c r="F368" s="11" t="s">
        <v>550</v>
      </c>
      <c r="H368" s="10">
        <f>'4-Отчет за собствения капитал'!I31</f>
        <v>0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46022</v>
      </c>
      <c r="D369" s="3" t="s">
        <v>553</v>
      </c>
      <c r="E369" s="3">
        <v>7</v>
      </c>
      <c r="F369" s="11" t="s">
        <v>552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46022</v>
      </c>
      <c r="D370" s="3" t="s">
        <v>555</v>
      </c>
      <c r="E370" s="3">
        <v>7</v>
      </c>
      <c r="F370" s="11" t="s">
        <v>554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46022</v>
      </c>
      <c r="D371" s="3" t="s">
        <v>557</v>
      </c>
      <c r="E371" s="3">
        <v>7</v>
      </c>
      <c r="F371" s="11" t="s">
        <v>556</v>
      </c>
      <c r="H371" s="10">
        <f>'4-Отчет за собствения капитал'!I34</f>
        <v>0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46022</v>
      </c>
      <c r="D372" s="3" t="s">
        <v>517</v>
      </c>
      <c r="E372" s="3">
        <v>8</v>
      </c>
      <c r="F372" s="11" t="s">
        <v>516</v>
      </c>
      <c r="H372" s="10">
        <f>'4-Отчет за собствения капитал'!J13</f>
        <v>-10774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46022</v>
      </c>
      <c r="D373" s="3" t="s">
        <v>519</v>
      </c>
      <c r="E373" s="3">
        <v>8</v>
      </c>
      <c r="F373" s="11" t="s">
        <v>518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46022</v>
      </c>
      <c r="D374" s="3" t="s">
        <v>521</v>
      </c>
      <c r="E374" s="3">
        <v>8</v>
      </c>
      <c r="F374" s="11" t="s">
        <v>520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46022</v>
      </c>
      <c r="D375" s="3" t="s">
        <v>523</v>
      </c>
      <c r="E375" s="3">
        <v>8</v>
      </c>
      <c r="F375" s="11" t="s">
        <v>522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46022</v>
      </c>
      <c r="D376" s="3" t="s">
        <v>525</v>
      </c>
      <c r="E376" s="3">
        <v>8</v>
      </c>
      <c r="F376" s="11" t="s">
        <v>524</v>
      </c>
      <c r="H376" s="10">
        <f>'4-Отчет за собствения капитал'!J17</f>
        <v>-10774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46022</v>
      </c>
      <c r="D377" s="3" t="s">
        <v>527</v>
      </c>
      <c r="E377" s="3">
        <v>8</v>
      </c>
      <c r="F377" s="11" t="s">
        <v>526</v>
      </c>
      <c r="H377" s="10">
        <f>'4-Отчет за собствения капитал'!J18</f>
        <v>-521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46022</v>
      </c>
      <c r="D378" s="3" t="s">
        <v>529</v>
      </c>
      <c r="E378" s="3">
        <v>8</v>
      </c>
      <c r="F378" s="11" t="s">
        <v>528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46022</v>
      </c>
      <c r="D379" s="3" t="s">
        <v>531</v>
      </c>
      <c r="E379" s="3">
        <v>8</v>
      </c>
      <c r="F379" s="11" t="s">
        <v>530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46022</v>
      </c>
      <c r="D380" s="3" t="s">
        <v>533</v>
      </c>
      <c r="E380" s="3">
        <v>8</v>
      </c>
      <c r="F380" s="11" t="s">
        <v>532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46022</v>
      </c>
      <c r="D381" s="3" t="s">
        <v>535</v>
      </c>
      <c r="E381" s="3">
        <v>8</v>
      </c>
      <c r="F381" s="11" t="s">
        <v>534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46022</v>
      </c>
      <c r="D382" s="3" t="s">
        <v>537</v>
      </c>
      <c r="E382" s="3">
        <v>8</v>
      </c>
      <c r="F382" s="11" t="s">
        <v>536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46022</v>
      </c>
      <c r="D383" s="3" t="s">
        <v>539</v>
      </c>
      <c r="E383" s="3">
        <v>8</v>
      </c>
      <c r="F383" s="11" t="s">
        <v>538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46022</v>
      </c>
      <c r="D384" s="3" t="s">
        <v>541</v>
      </c>
      <c r="E384" s="3">
        <v>8</v>
      </c>
      <c r="F384" s="11" t="s">
        <v>540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46022</v>
      </c>
      <c r="D385" s="3" t="s">
        <v>543</v>
      </c>
      <c r="E385" s="3">
        <v>8</v>
      </c>
      <c r="F385" s="11" t="s">
        <v>542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46022</v>
      </c>
      <c r="D386" s="3" t="s">
        <v>544</v>
      </c>
      <c r="E386" s="3">
        <v>8</v>
      </c>
      <c r="F386" s="11" t="s">
        <v>538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46022</v>
      </c>
      <c r="D387" s="3" t="s">
        <v>545</v>
      </c>
      <c r="E387" s="3">
        <v>8</v>
      </c>
      <c r="F387" s="11" t="s">
        <v>540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46022</v>
      </c>
      <c r="D388" s="3" t="s">
        <v>547</v>
      </c>
      <c r="E388" s="3">
        <v>8</v>
      </c>
      <c r="F388" s="11" t="s">
        <v>546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46022</v>
      </c>
      <c r="D389" s="3" t="s">
        <v>549</v>
      </c>
      <c r="E389" s="3">
        <v>8</v>
      </c>
      <c r="F389" s="11" t="s">
        <v>548</v>
      </c>
      <c r="H389" s="10">
        <f>'4-Отчет за собствения капитал'!J30</f>
        <v>10628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46022</v>
      </c>
      <c r="D390" s="3" t="s">
        <v>551</v>
      </c>
      <c r="E390" s="3">
        <v>8</v>
      </c>
      <c r="F390" s="11" t="s">
        <v>550</v>
      </c>
      <c r="H390" s="10">
        <f>'4-Отчет за собствения капитал'!J31</f>
        <v>-667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46022</v>
      </c>
      <c r="D391" s="3" t="s">
        <v>553</v>
      </c>
      <c r="E391" s="3">
        <v>8</v>
      </c>
      <c r="F391" s="11" t="s">
        <v>552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46022</v>
      </c>
      <c r="D392" s="3" t="s">
        <v>555</v>
      </c>
      <c r="E392" s="3">
        <v>8</v>
      </c>
      <c r="F392" s="11" t="s">
        <v>554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46022</v>
      </c>
      <c r="D393" s="3" t="s">
        <v>557</v>
      </c>
      <c r="E393" s="3">
        <v>8</v>
      </c>
      <c r="F393" s="11" t="s">
        <v>556</v>
      </c>
      <c r="H393" s="10">
        <f>'4-Отчет за собствения капитал'!J34</f>
        <v>-667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46022</v>
      </c>
      <c r="D394" s="3" t="s">
        <v>517</v>
      </c>
      <c r="E394" s="3">
        <v>9</v>
      </c>
      <c r="F394" s="11" t="s">
        <v>516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46022</v>
      </c>
      <c r="D395" s="3" t="s">
        <v>519</v>
      </c>
      <c r="E395" s="3">
        <v>9</v>
      </c>
      <c r="F395" s="11" t="s">
        <v>518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46022</v>
      </c>
      <c r="D396" s="3" t="s">
        <v>521</v>
      </c>
      <c r="E396" s="3">
        <v>9</v>
      </c>
      <c r="F396" s="11" t="s">
        <v>520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46022</v>
      </c>
      <c r="D397" s="3" t="s">
        <v>523</v>
      </c>
      <c r="E397" s="3">
        <v>9</v>
      </c>
      <c r="F397" s="11" t="s">
        <v>522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46022</v>
      </c>
      <c r="D398" s="3" t="s">
        <v>525</v>
      </c>
      <c r="E398" s="3">
        <v>9</v>
      </c>
      <c r="F398" s="11" t="s">
        <v>524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46022</v>
      </c>
      <c r="D399" s="3" t="s">
        <v>527</v>
      </c>
      <c r="E399" s="3">
        <v>9</v>
      </c>
      <c r="F399" s="11" t="s">
        <v>526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46022</v>
      </c>
      <c r="D400" s="3" t="s">
        <v>529</v>
      </c>
      <c r="E400" s="3">
        <v>9</v>
      </c>
      <c r="F400" s="11" t="s">
        <v>528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46022</v>
      </c>
      <c r="D401" s="3" t="s">
        <v>531</v>
      </c>
      <c r="E401" s="3">
        <v>9</v>
      </c>
      <c r="F401" s="11" t="s">
        <v>530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46022</v>
      </c>
      <c r="D402" s="3" t="s">
        <v>533</v>
      </c>
      <c r="E402" s="3">
        <v>9</v>
      </c>
      <c r="F402" s="11" t="s">
        <v>532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46022</v>
      </c>
      <c r="D403" s="3" t="s">
        <v>535</v>
      </c>
      <c r="E403" s="3">
        <v>9</v>
      </c>
      <c r="F403" s="11" t="s">
        <v>534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46022</v>
      </c>
      <c r="D404" s="3" t="s">
        <v>537</v>
      </c>
      <c r="E404" s="3">
        <v>9</v>
      </c>
      <c r="F404" s="11" t="s">
        <v>536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46022</v>
      </c>
      <c r="D405" s="3" t="s">
        <v>539</v>
      </c>
      <c r="E405" s="3">
        <v>9</v>
      </c>
      <c r="F405" s="11" t="s">
        <v>538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46022</v>
      </c>
      <c r="D406" s="3" t="s">
        <v>541</v>
      </c>
      <c r="E406" s="3">
        <v>9</v>
      </c>
      <c r="F406" s="11" t="s">
        <v>540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46022</v>
      </c>
      <c r="D407" s="3" t="s">
        <v>543</v>
      </c>
      <c r="E407" s="3">
        <v>9</v>
      </c>
      <c r="F407" s="11" t="s">
        <v>542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46022</v>
      </c>
      <c r="D408" s="3" t="s">
        <v>544</v>
      </c>
      <c r="E408" s="3">
        <v>9</v>
      </c>
      <c r="F408" s="11" t="s">
        <v>538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46022</v>
      </c>
      <c r="D409" s="3" t="s">
        <v>545</v>
      </c>
      <c r="E409" s="3">
        <v>9</v>
      </c>
      <c r="F409" s="11" t="s">
        <v>540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46022</v>
      </c>
      <c r="D410" s="3" t="s">
        <v>547</v>
      </c>
      <c r="E410" s="3">
        <v>9</v>
      </c>
      <c r="F410" s="11" t="s">
        <v>546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46022</v>
      </c>
      <c r="D411" s="3" t="s">
        <v>549</v>
      </c>
      <c r="E411" s="3">
        <v>9</v>
      </c>
      <c r="F411" s="11" t="s">
        <v>548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46022</v>
      </c>
      <c r="D412" s="3" t="s">
        <v>551</v>
      </c>
      <c r="E412" s="3">
        <v>9</v>
      </c>
      <c r="F412" s="11" t="s">
        <v>550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46022</v>
      </c>
      <c r="D413" s="3" t="s">
        <v>553</v>
      </c>
      <c r="E413" s="3">
        <v>9</v>
      </c>
      <c r="F413" s="11" t="s">
        <v>552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46022</v>
      </c>
      <c r="D414" s="3" t="s">
        <v>555</v>
      </c>
      <c r="E414" s="3">
        <v>9</v>
      </c>
      <c r="F414" s="11" t="s">
        <v>554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46022</v>
      </c>
      <c r="D415" s="3" t="s">
        <v>557</v>
      </c>
      <c r="E415" s="3">
        <v>9</v>
      </c>
      <c r="F415" s="11" t="s">
        <v>556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46022</v>
      </c>
      <c r="D416" s="3" t="s">
        <v>517</v>
      </c>
      <c r="E416" s="3">
        <v>10</v>
      </c>
      <c r="F416" s="11" t="s">
        <v>516</v>
      </c>
      <c r="H416" s="10">
        <f>'4-Отчет за собствения капитал'!L13</f>
        <v>10447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46022</v>
      </c>
      <c r="D417" s="3" t="s">
        <v>519</v>
      </c>
      <c r="E417" s="3">
        <v>10</v>
      </c>
      <c r="F417" s="11" t="s">
        <v>518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46022</v>
      </c>
      <c r="D418" s="3" t="s">
        <v>521</v>
      </c>
      <c r="E418" s="3">
        <v>10</v>
      </c>
      <c r="F418" s="11" t="s">
        <v>520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46022</v>
      </c>
      <c r="D419" s="3" t="s">
        <v>523</v>
      </c>
      <c r="E419" s="3">
        <v>10</v>
      </c>
      <c r="F419" s="11" t="s">
        <v>522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46022</v>
      </c>
      <c r="D420" s="3" t="s">
        <v>525</v>
      </c>
      <c r="E420" s="3">
        <v>10</v>
      </c>
      <c r="F420" s="11" t="s">
        <v>524</v>
      </c>
      <c r="H420" s="10">
        <f>'4-Отчет за собствения капитал'!L17</f>
        <v>10447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46022</v>
      </c>
      <c r="D421" s="3" t="s">
        <v>527</v>
      </c>
      <c r="E421" s="3">
        <v>10</v>
      </c>
      <c r="F421" s="11" t="s">
        <v>526</v>
      </c>
      <c r="H421" s="10">
        <f>'4-Отчет за собствения капитал'!L18</f>
        <v>-521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46022</v>
      </c>
      <c r="D422" s="3" t="s">
        <v>529</v>
      </c>
      <c r="E422" s="3">
        <v>10</v>
      </c>
      <c r="F422" s="11" t="s">
        <v>528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46022</v>
      </c>
      <c r="D423" s="3" t="s">
        <v>531</v>
      </c>
      <c r="E423" s="3">
        <v>10</v>
      </c>
      <c r="F423" s="11" t="s">
        <v>530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46022</v>
      </c>
      <c r="D424" s="3" t="s">
        <v>533</v>
      </c>
      <c r="E424" s="3">
        <v>10</v>
      </c>
      <c r="F424" s="11" t="s">
        <v>532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46022</v>
      </c>
      <c r="D425" s="3" t="s">
        <v>535</v>
      </c>
      <c r="E425" s="3">
        <v>10</v>
      </c>
      <c r="F425" s="11" t="s">
        <v>534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46022</v>
      </c>
      <c r="D426" s="3" t="s">
        <v>537</v>
      </c>
      <c r="E426" s="3">
        <v>10</v>
      </c>
      <c r="F426" s="11" t="s">
        <v>536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46022</v>
      </c>
      <c r="D427" s="3" t="s">
        <v>539</v>
      </c>
      <c r="E427" s="3">
        <v>10</v>
      </c>
      <c r="F427" s="11" t="s">
        <v>538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46022</v>
      </c>
      <c r="D428" s="3" t="s">
        <v>541</v>
      </c>
      <c r="E428" s="3">
        <v>10</v>
      </c>
      <c r="F428" s="11" t="s">
        <v>540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46022</v>
      </c>
      <c r="D429" s="3" t="s">
        <v>543</v>
      </c>
      <c r="E429" s="3">
        <v>10</v>
      </c>
      <c r="F429" s="11" t="s">
        <v>542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46022</v>
      </c>
      <c r="D430" s="3" t="s">
        <v>544</v>
      </c>
      <c r="E430" s="3">
        <v>10</v>
      </c>
      <c r="F430" s="11" t="s">
        <v>538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46022</v>
      </c>
      <c r="D431" s="3" t="s">
        <v>545</v>
      </c>
      <c r="E431" s="3">
        <v>10</v>
      </c>
      <c r="F431" s="11" t="s">
        <v>540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46022</v>
      </c>
      <c r="D432" s="3" t="s">
        <v>547</v>
      </c>
      <c r="E432" s="3">
        <v>10</v>
      </c>
      <c r="F432" s="11" t="s">
        <v>546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46022</v>
      </c>
      <c r="D433" s="3" t="s">
        <v>549</v>
      </c>
      <c r="E433" s="3">
        <v>10</v>
      </c>
      <c r="F433" s="11" t="s">
        <v>548</v>
      </c>
      <c r="H433" s="10">
        <f>'4-Отчет за собствения капитал'!L30</f>
        <v>-3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46022</v>
      </c>
      <c r="D434" s="3" t="s">
        <v>551</v>
      </c>
      <c r="E434" s="3">
        <v>10</v>
      </c>
      <c r="F434" s="11" t="s">
        <v>550</v>
      </c>
      <c r="H434" s="10">
        <f>'4-Отчет за собствения капитал'!L31</f>
        <v>9923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46022</v>
      </c>
      <c r="D435" s="3" t="s">
        <v>553</v>
      </c>
      <c r="E435" s="3">
        <v>10</v>
      </c>
      <c r="F435" s="11" t="s">
        <v>552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46022</v>
      </c>
      <c r="D436" s="3" t="s">
        <v>555</v>
      </c>
      <c r="E436" s="3">
        <v>10</v>
      </c>
      <c r="F436" s="11" t="s">
        <v>554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46022</v>
      </c>
      <c r="D437" s="3" t="s">
        <v>557</v>
      </c>
      <c r="E437" s="3">
        <v>10</v>
      </c>
      <c r="F437" s="11" t="s">
        <v>556</v>
      </c>
      <c r="H437" s="10">
        <f>'4-Отчет за собствения капитал'!L34</f>
        <v>9923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46022</v>
      </c>
      <c r="D438" s="3" t="s">
        <v>517</v>
      </c>
      <c r="E438" s="3">
        <v>11</v>
      </c>
      <c r="F438" s="11" t="s">
        <v>516</v>
      </c>
      <c r="H438" s="10">
        <f>'4-Отчет за собствения капитал'!M13</f>
        <v>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46022</v>
      </c>
      <c r="D439" s="3" t="s">
        <v>519</v>
      </c>
      <c r="E439" s="3">
        <v>11</v>
      </c>
      <c r="F439" s="11" t="s">
        <v>518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46022</v>
      </c>
      <c r="D440" s="3" t="s">
        <v>521</v>
      </c>
      <c r="E440" s="3">
        <v>11</v>
      </c>
      <c r="F440" s="11" t="s">
        <v>520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46022</v>
      </c>
      <c r="D441" s="3" t="s">
        <v>523</v>
      </c>
      <c r="E441" s="3">
        <v>11</v>
      </c>
      <c r="F441" s="11" t="s">
        <v>522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46022</v>
      </c>
      <c r="D442" s="3" t="s">
        <v>525</v>
      </c>
      <c r="E442" s="3">
        <v>11</v>
      </c>
      <c r="F442" s="11" t="s">
        <v>524</v>
      </c>
      <c r="H442" s="10">
        <f>'4-Отчет за собствения капитал'!M17</f>
        <v>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46022</v>
      </c>
      <c r="D443" s="3" t="s">
        <v>527</v>
      </c>
      <c r="E443" s="3">
        <v>11</v>
      </c>
      <c r="F443" s="11" t="s">
        <v>526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46022</v>
      </c>
      <c r="D444" s="3" t="s">
        <v>529</v>
      </c>
      <c r="E444" s="3">
        <v>11</v>
      </c>
      <c r="F444" s="11" t="s">
        <v>528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46022</v>
      </c>
      <c r="D445" s="3" t="s">
        <v>531</v>
      </c>
      <c r="E445" s="3">
        <v>11</v>
      </c>
      <c r="F445" s="11" t="s">
        <v>530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46022</v>
      </c>
      <c r="D446" s="3" t="s">
        <v>533</v>
      </c>
      <c r="E446" s="3">
        <v>11</v>
      </c>
      <c r="F446" s="11" t="s">
        <v>532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46022</v>
      </c>
      <c r="D447" s="3" t="s">
        <v>535</v>
      </c>
      <c r="E447" s="3">
        <v>11</v>
      </c>
      <c r="F447" s="11" t="s">
        <v>534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46022</v>
      </c>
      <c r="D448" s="3" t="s">
        <v>537</v>
      </c>
      <c r="E448" s="3">
        <v>11</v>
      </c>
      <c r="F448" s="11" t="s">
        <v>536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46022</v>
      </c>
      <c r="D449" s="3" t="s">
        <v>539</v>
      </c>
      <c r="E449" s="3">
        <v>11</v>
      </c>
      <c r="F449" s="11" t="s">
        <v>538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46022</v>
      </c>
      <c r="D450" s="3" t="s">
        <v>541</v>
      </c>
      <c r="E450" s="3">
        <v>11</v>
      </c>
      <c r="F450" s="11" t="s">
        <v>540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46022</v>
      </c>
      <c r="D451" s="3" t="s">
        <v>543</v>
      </c>
      <c r="E451" s="3">
        <v>11</v>
      </c>
      <c r="F451" s="11" t="s">
        <v>542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46022</v>
      </c>
      <c r="D452" s="3" t="s">
        <v>544</v>
      </c>
      <c r="E452" s="3">
        <v>11</v>
      </c>
      <c r="F452" s="11" t="s">
        <v>538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46022</v>
      </c>
      <c r="D453" s="3" t="s">
        <v>545</v>
      </c>
      <c r="E453" s="3">
        <v>11</v>
      </c>
      <c r="F453" s="11" t="s">
        <v>540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46022</v>
      </c>
      <c r="D454" s="3" t="s">
        <v>547</v>
      </c>
      <c r="E454" s="3">
        <v>11</v>
      </c>
      <c r="F454" s="11" t="s">
        <v>546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46022</v>
      </c>
      <c r="D455" s="3" t="s">
        <v>549</v>
      </c>
      <c r="E455" s="3">
        <v>11</v>
      </c>
      <c r="F455" s="11" t="s">
        <v>548</v>
      </c>
      <c r="H455" s="10">
        <f>'4-Отчет за собствения капитал'!M30</f>
        <v>0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46022</v>
      </c>
      <c r="D456" s="3" t="s">
        <v>551</v>
      </c>
      <c r="E456" s="3">
        <v>11</v>
      </c>
      <c r="F456" s="11" t="s">
        <v>550</v>
      </c>
      <c r="H456" s="10">
        <f>'4-Отчет за собствения капитал'!M31</f>
        <v>0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46022</v>
      </c>
      <c r="D457" s="3" t="s">
        <v>553</v>
      </c>
      <c r="E457" s="3">
        <v>11</v>
      </c>
      <c r="F457" s="11" t="s">
        <v>552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46022</v>
      </c>
      <c r="D458" s="3" t="s">
        <v>555</v>
      </c>
      <c r="E458" s="3">
        <v>11</v>
      </c>
      <c r="F458" s="11" t="s">
        <v>554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46022</v>
      </c>
      <c r="D459" s="3" t="s">
        <v>557</v>
      </c>
      <c r="E459" s="3">
        <v>11</v>
      </c>
      <c r="F459" s="11" t="s">
        <v>556</v>
      </c>
      <c r="H459" s="10">
        <f>'4-Отчет за собствения капитал'!M34</f>
        <v>0</v>
      </c>
    </row>
    <row r="460" spans="1:8" s="2" customFormat="1">
      <c r="C460" s="6"/>
      <c r="F460" s="7" t="s">
        <v>694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46022</v>
      </c>
      <c r="D461" s="3" t="s">
        <v>695</v>
      </c>
      <c r="E461" s="3">
        <v>1</v>
      </c>
      <c r="F461" s="3" t="s">
        <v>696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46022</v>
      </c>
      <c r="D462" s="3" t="s">
        <v>697</v>
      </c>
      <c r="E462" s="3">
        <v>1</v>
      </c>
      <c r="F462" s="3" t="s">
        <v>698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46022</v>
      </c>
      <c r="D463" s="3" t="s">
        <v>699</v>
      </c>
      <c r="E463" s="3">
        <v>1</v>
      </c>
      <c r="F463" s="3" t="s">
        <v>700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46022</v>
      </c>
      <c r="D464" s="3" t="s">
        <v>701</v>
      </c>
      <c r="E464" s="3">
        <v>1</v>
      </c>
      <c r="F464" s="3" t="s">
        <v>702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46022</v>
      </c>
      <c r="D465" s="3" t="s">
        <v>703</v>
      </c>
      <c r="E465" s="3">
        <v>1</v>
      </c>
      <c r="F465" s="3" t="s">
        <v>704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46022</v>
      </c>
      <c r="D466" s="3" t="s">
        <v>705</v>
      </c>
      <c r="E466" s="3">
        <v>1</v>
      </c>
      <c r="F466" s="3" t="s">
        <v>706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46022</v>
      </c>
      <c r="D467" s="3" t="s">
        <v>707</v>
      </c>
      <c r="E467" s="3">
        <v>1</v>
      </c>
      <c r="F467" s="3" t="s">
        <v>708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46022</v>
      </c>
      <c r="D468" s="3" t="s">
        <v>709</v>
      </c>
      <c r="E468" s="3">
        <v>1</v>
      </c>
      <c r="F468" s="3" t="s">
        <v>710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46022</v>
      </c>
      <c r="D469" s="3" t="s">
        <v>711</v>
      </c>
      <c r="E469" s="3">
        <v>1</v>
      </c>
      <c r="F469" s="3" t="s">
        <v>712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46022</v>
      </c>
      <c r="D470" s="3" t="s">
        <v>713</v>
      </c>
      <c r="E470" s="3">
        <v>1</v>
      </c>
      <c r="F470" s="3" t="s">
        <v>714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46022</v>
      </c>
      <c r="D471" s="3" t="s">
        <v>715</v>
      </c>
      <c r="E471" s="3">
        <v>1</v>
      </c>
      <c r="F471" s="3" t="s">
        <v>716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46022</v>
      </c>
      <c r="D472" s="3" t="s">
        <v>717</v>
      </c>
      <c r="E472" s="3">
        <v>1</v>
      </c>
      <c r="F472" s="3" t="s">
        <v>718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46022</v>
      </c>
      <c r="D473" s="3" t="s">
        <v>719</v>
      </c>
      <c r="E473" s="3">
        <v>1</v>
      </c>
      <c r="F473" s="3" t="s">
        <v>720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46022</v>
      </c>
      <c r="D474" s="3" t="s">
        <v>721</v>
      </c>
      <c r="E474" s="3">
        <v>1</v>
      </c>
      <c r="F474" s="3" t="s">
        <v>722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46022</v>
      </c>
      <c r="D475" s="3" t="s">
        <v>723</v>
      </c>
      <c r="E475" s="3">
        <v>1</v>
      </c>
      <c r="F475" s="3" t="s">
        <v>710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46022</v>
      </c>
      <c r="D476" s="3" t="s">
        <v>724</v>
      </c>
      <c r="E476" s="3">
        <v>1</v>
      </c>
      <c r="F476" s="3" t="s">
        <v>725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46022</v>
      </c>
      <c r="D477" s="3" t="s">
        <v>726</v>
      </c>
      <c r="E477" s="3">
        <v>1</v>
      </c>
      <c r="F477" s="3" t="s">
        <v>727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46022</v>
      </c>
      <c r="D478" s="3" t="s">
        <v>728</v>
      </c>
      <c r="E478" s="3">
        <v>1</v>
      </c>
      <c r="F478" s="3" t="s">
        <v>141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46022</v>
      </c>
      <c r="D479" s="3" t="s">
        <v>729</v>
      </c>
      <c r="E479" s="3">
        <v>1</v>
      </c>
      <c r="F479" s="3" t="s">
        <v>143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46022</v>
      </c>
      <c r="D480" s="3" t="s">
        <v>730</v>
      </c>
      <c r="E480" s="3">
        <v>1</v>
      </c>
      <c r="F480" s="3" t="s">
        <v>147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46022</v>
      </c>
      <c r="D481" s="3" t="s">
        <v>731</v>
      </c>
      <c r="E481" s="3">
        <v>1</v>
      </c>
      <c r="F481" s="3" t="s">
        <v>149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46022</v>
      </c>
      <c r="D482" s="3" t="s">
        <v>732</v>
      </c>
      <c r="E482" s="3">
        <v>1</v>
      </c>
      <c r="F482" s="3" t="s">
        <v>733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46022</v>
      </c>
      <c r="D483" s="3" t="s">
        <v>734</v>
      </c>
      <c r="E483" s="3">
        <v>1</v>
      </c>
      <c r="F483" s="3" t="s">
        <v>155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46022</v>
      </c>
      <c r="D484" s="3" t="s">
        <v>735</v>
      </c>
      <c r="E484" s="3">
        <v>1</v>
      </c>
      <c r="F484" s="3" t="s">
        <v>736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46022</v>
      </c>
      <c r="D485" s="3" t="s">
        <v>737</v>
      </c>
      <c r="E485" s="3">
        <v>1</v>
      </c>
      <c r="F485" s="3" t="s">
        <v>738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46022</v>
      </c>
      <c r="D486" s="3" t="s">
        <v>739</v>
      </c>
      <c r="E486" s="3">
        <v>1</v>
      </c>
      <c r="F486" s="3" t="s">
        <v>740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46022</v>
      </c>
      <c r="D487" s="3" t="s">
        <v>741</v>
      </c>
      <c r="E487" s="3">
        <v>1</v>
      </c>
      <c r="F487" s="3" t="s">
        <v>710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46022</v>
      </c>
      <c r="D488" s="3" t="s">
        <v>742</v>
      </c>
      <c r="E488" s="3">
        <v>1</v>
      </c>
      <c r="F488" s="3" t="s">
        <v>743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46022</v>
      </c>
      <c r="D489" s="3" t="s">
        <v>744</v>
      </c>
      <c r="E489" s="3">
        <v>1</v>
      </c>
      <c r="F489" s="3" t="s">
        <v>745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46022</v>
      </c>
      <c r="D490" s="3" t="s">
        <v>746</v>
      </c>
      <c r="E490" s="3">
        <v>1</v>
      </c>
      <c r="F490" s="3" t="s">
        <v>747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46022</v>
      </c>
      <c r="D491" s="3" t="s">
        <v>695</v>
      </c>
      <c r="E491" s="3">
        <v>2</v>
      </c>
      <c r="F491" s="3" t="s">
        <v>696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46022</v>
      </c>
      <c r="D492" s="3" t="s">
        <v>697</v>
      </c>
      <c r="E492" s="3">
        <v>2</v>
      </c>
      <c r="F492" s="3" t="s">
        <v>698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46022</v>
      </c>
      <c r="D493" s="3" t="s">
        <v>699</v>
      </c>
      <c r="E493" s="3">
        <v>2</v>
      </c>
      <c r="F493" s="3" t="s">
        <v>700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46022</v>
      </c>
      <c r="D494" s="3" t="s">
        <v>701</v>
      </c>
      <c r="E494" s="3">
        <v>2</v>
      </c>
      <c r="F494" s="3" t="s">
        <v>702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46022</v>
      </c>
      <c r="D495" s="3" t="s">
        <v>703</v>
      </c>
      <c r="E495" s="3">
        <v>2</v>
      </c>
      <c r="F495" s="3" t="s">
        <v>704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46022</v>
      </c>
      <c r="D496" s="3" t="s">
        <v>705</v>
      </c>
      <c r="E496" s="3">
        <v>2</v>
      </c>
      <c r="F496" s="3" t="s">
        <v>706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46022</v>
      </c>
      <c r="D497" s="3" t="s">
        <v>707</v>
      </c>
      <c r="E497" s="3">
        <v>2</v>
      </c>
      <c r="F497" s="3" t="s">
        <v>708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46022</v>
      </c>
      <c r="D498" s="3" t="s">
        <v>709</v>
      </c>
      <c r="E498" s="3">
        <v>2</v>
      </c>
      <c r="F498" s="3" t="s">
        <v>710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46022</v>
      </c>
      <c r="D499" s="3" t="s">
        <v>711</v>
      </c>
      <c r="E499" s="3">
        <v>2</v>
      </c>
      <c r="F499" s="3" t="s">
        <v>712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46022</v>
      </c>
      <c r="D500" s="3" t="s">
        <v>713</v>
      </c>
      <c r="E500" s="3">
        <v>2</v>
      </c>
      <c r="F500" s="3" t="s">
        <v>714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46022</v>
      </c>
      <c r="D501" s="3" t="s">
        <v>715</v>
      </c>
      <c r="E501" s="3">
        <v>2</v>
      </c>
      <c r="F501" s="3" t="s">
        <v>716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46022</v>
      </c>
      <c r="D502" s="3" t="s">
        <v>717</v>
      </c>
      <c r="E502" s="3">
        <v>2</v>
      </c>
      <c r="F502" s="3" t="s">
        <v>718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46022</v>
      </c>
      <c r="D503" s="3" t="s">
        <v>719</v>
      </c>
      <c r="E503" s="3">
        <v>2</v>
      </c>
      <c r="F503" s="3" t="s">
        <v>720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46022</v>
      </c>
      <c r="D504" s="3" t="s">
        <v>721</v>
      </c>
      <c r="E504" s="3">
        <v>2</v>
      </c>
      <c r="F504" s="3" t="s">
        <v>722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46022</v>
      </c>
      <c r="D505" s="3" t="s">
        <v>723</v>
      </c>
      <c r="E505" s="3">
        <v>2</v>
      </c>
      <c r="F505" s="3" t="s">
        <v>710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46022</v>
      </c>
      <c r="D506" s="3" t="s">
        <v>724</v>
      </c>
      <c r="E506" s="3">
        <v>2</v>
      </c>
      <c r="F506" s="3" t="s">
        <v>725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46022</v>
      </c>
      <c r="D507" s="3" t="s">
        <v>726</v>
      </c>
      <c r="E507" s="3">
        <v>2</v>
      </c>
      <c r="F507" s="3" t="s">
        <v>727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46022</v>
      </c>
      <c r="D508" s="3" t="s">
        <v>728</v>
      </c>
      <c r="E508" s="3">
        <v>2</v>
      </c>
      <c r="F508" s="3" t="s">
        <v>141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46022</v>
      </c>
      <c r="D509" s="3" t="s">
        <v>729</v>
      </c>
      <c r="E509" s="3">
        <v>2</v>
      </c>
      <c r="F509" s="3" t="s">
        <v>143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46022</v>
      </c>
      <c r="D510" s="3" t="s">
        <v>730</v>
      </c>
      <c r="E510" s="3">
        <v>2</v>
      </c>
      <c r="F510" s="3" t="s">
        <v>147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46022</v>
      </c>
      <c r="D511" s="3" t="s">
        <v>731</v>
      </c>
      <c r="E511" s="3">
        <v>2</v>
      </c>
      <c r="F511" s="3" t="s">
        <v>149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46022</v>
      </c>
      <c r="D512" s="3" t="s">
        <v>732</v>
      </c>
      <c r="E512" s="3">
        <v>2</v>
      </c>
      <c r="F512" s="3" t="s">
        <v>733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46022</v>
      </c>
      <c r="D513" s="3" t="s">
        <v>734</v>
      </c>
      <c r="E513" s="3">
        <v>2</v>
      </c>
      <c r="F513" s="3" t="s">
        <v>155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46022</v>
      </c>
      <c r="D514" s="3" t="s">
        <v>735</v>
      </c>
      <c r="E514" s="3">
        <v>2</v>
      </c>
      <c r="F514" s="3" t="s">
        <v>736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46022</v>
      </c>
      <c r="D515" s="3" t="s">
        <v>737</v>
      </c>
      <c r="E515" s="3">
        <v>2</v>
      </c>
      <c r="F515" s="3" t="s">
        <v>738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46022</v>
      </c>
      <c r="D516" s="3" t="s">
        <v>739</v>
      </c>
      <c r="E516" s="3">
        <v>2</v>
      </c>
      <c r="F516" s="3" t="s">
        <v>740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46022</v>
      </c>
      <c r="D517" s="3" t="s">
        <v>741</v>
      </c>
      <c r="E517" s="3">
        <v>2</v>
      </c>
      <c r="F517" s="3" t="s">
        <v>710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46022</v>
      </c>
      <c r="D518" s="3" t="s">
        <v>742</v>
      </c>
      <c r="E518" s="3">
        <v>2</v>
      </c>
      <c r="F518" s="3" t="s">
        <v>743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46022</v>
      </c>
      <c r="D519" s="3" t="s">
        <v>744</v>
      </c>
      <c r="E519" s="3">
        <v>2</v>
      </c>
      <c r="F519" s="3" t="s">
        <v>745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46022</v>
      </c>
      <c r="D520" s="3" t="s">
        <v>746</v>
      </c>
      <c r="E520" s="3">
        <v>2</v>
      </c>
      <c r="F520" s="3" t="s">
        <v>747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46022</v>
      </c>
      <c r="D521" s="3" t="s">
        <v>695</v>
      </c>
      <c r="E521" s="3">
        <v>3</v>
      </c>
      <c r="F521" s="3" t="s">
        <v>696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46022</v>
      </c>
      <c r="D522" s="3" t="s">
        <v>697</v>
      </c>
      <c r="E522" s="3">
        <v>3</v>
      </c>
      <c r="F522" s="3" t="s">
        <v>698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46022</v>
      </c>
      <c r="D523" s="3" t="s">
        <v>699</v>
      </c>
      <c r="E523" s="3">
        <v>3</v>
      </c>
      <c r="F523" s="3" t="s">
        <v>700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46022</v>
      </c>
      <c r="D524" s="3" t="s">
        <v>701</v>
      </c>
      <c r="E524" s="3">
        <v>3</v>
      </c>
      <c r="F524" s="3" t="s">
        <v>702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46022</v>
      </c>
      <c r="D525" s="3" t="s">
        <v>703</v>
      </c>
      <c r="E525" s="3">
        <v>3</v>
      </c>
      <c r="F525" s="3" t="s">
        <v>704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46022</v>
      </c>
      <c r="D526" s="3" t="s">
        <v>705</v>
      </c>
      <c r="E526" s="3">
        <v>3</v>
      </c>
      <c r="F526" s="3" t="s">
        <v>706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46022</v>
      </c>
      <c r="D527" s="3" t="s">
        <v>707</v>
      </c>
      <c r="E527" s="3">
        <v>3</v>
      </c>
      <c r="F527" s="3" t="s">
        <v>708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46022</v>
      </c>
      <c r="D528" s="3" t="s">
        <v>709</v>
      </c>
      <c r="E528" s="3">
        <v>3</v>
      </c>
      <c r="F528" s="3" t="s">
        <v>710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46022</v>
      </c>
      <c r="D529" s="3" t="s">
        <v>711</v>
      </c>
      <c r="E529" s="3">
        <v>3</v>
      </c>
      <c r="F529" s="3" t="s">
        <v>712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46022</v>
      </c>
      <c r="D530" s="3" t="s">
        <v>713</v>
      </c>
      <c r="E530" s="3">
        <v>3</v>
      </c>
      <c r="F530" s="3" t="s">
        <v>714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46022</v>
      </c>
      <c r="D531" s="3" t="s">
        <v>715</v>
      </c>
      <c r="E531" s="3">
        <v>3</v>
      </c>
      <c r="F531" s="3" t="s">
        <v>716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46022</v>
      </c>
      <c r="D532" s="3" t="s">
        <v>717</v>
      </c>
      <c r="E532" s="3">
        <v>3</v>
      </c>
      <c r="F532" s="3" t="s">
        <v>718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46022</v>
      </c>
      <c r="D533" s="3" t="s">
        <v>719</v>
      </c>
      <c r="E533" s="3">
        <v>3</v>
      </c>
      <c r="F533" s="3" t="s">
        <v>720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46022</v>
      </c>
      <c r="D534" s="3" t="s">
        <v>721</v>
      </c>
      <c r="E534" s="3">
        <v>3</v>
      </c>
      <c r="F534" s="3" t="s">
        <v>722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46022</v>
      </c>
      <c r="D535" s="3" t="s">
        <v>723</v>
      </c>
      <c r="E535" s="3">
        <v>3</v>
      </c>
      <c r="F535" s="3" t="s">
        <v>710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46022</v>
      </c>
      <c r="D536" s="3" t="s">
        <v>724</v>
      </c>
      <c r="E536" s="3">
        <v>3</v>
      </c>
      <c r="F536" s="3" t="s">
        <v>725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46022</v>
      </c>
      <c r="D537" s="3" t="s">
        <v>726</v>
      </c>
      <c r="E537" s="3">
        <v>3</v>
      </c>
      <c r="F537" s="3" t="s">
        <v>727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46022</v>
      </c>
      <c r="D538" s="3" t="s">
        <v>728</v>
      </c>
      <c r="E538" s="3">
        <v>3</v>
      </c>
      <c r="F538" s="3" t="s">
        <v>141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46022</v>
      </c>
      <c r="D539" s="3" t="s">
        <v>729</v>
      </c>
      <c r="E539" s="3">
        <v>3</v>
      </c>
      <c r="F539" s="3" t="s">
        <v>143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46022</v>
      </c>
      <c r="D540" s="3" t="s">
        <v>730</v>
      </c>
      <c r="E540" s="3">
        <v>3</v>
      </c>
      <c r="F540" s="3" t="s">
        <v>147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46022</v>
      </c>
      <c r="D541" s="3" t="s">
        <v>731</v>
      </c>
      <c r="E541" s="3">
        <v>3</v>
      </c>
      <c r="F541" s="3" t="s">
        <v>149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46022</v>
      </c>
      <c r="D542" s="3" t="s">
        <v>732</v>
      </c>
      <c r="E542" s="3">
        <v>3</v>
      </c>
      <c r="F542" s="3" t="s">
        <v>733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46022</v>
      </c>
      <c r="D543" s="3" t="s">
        <v>734</v>
      </c>
      <c r="E543" s="3">
        <v>3</v>
      </c>
      <c r="F543" s="3" t="s">
        <v>155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46022</v>
      </c>
      <c r="D544" s="3" t="s">
        <v>735</v>
      </c>
      <c r="E544" s="3">
        <v>3</v>
      </c>
      <c r="F544" s="3" t="s">
        <v>736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46022</v>
      </c>
      <c r="D545" s="3" t="s">
        <v>737</v>
      </c>
      <c r="E545" s="3">
        <v>3</v>
      </c>
      <c r="F545" s="3" t="s">
        <v>738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46022</v>
      </c>
      <c r="D546" s="3" t="s">
        <v>739</v>
      </c>
      <c r="E546" s="3">
        <v>3</v>
      </c>
      <c r="F546" s="3" t="s">
        <v>740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46022</v>
      </c>
      <c r="D547" s="3" t="s">
        <v>741</v>
      </c>
      <c r="E547" s="3">
        <v>3</v>
      </c>
      <c r="F547" s="3" t="s">
        <v>710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46022</v>
      </c>
      <c r="D548" s="3" t="s">
        <v>742</v>
      </c>
      <c r="E548" s="3">
        <v>3</v>
      </c>
      <c r="F548" s="3" t="s">
        <v>743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46022</v>
      </c>
      <c r="D549" s="3" t="s">
        <v>744</v>
      </c>
      <c r="E549" s="3">
        <v>3</v>
      </c>
      <c r="F549" s="3" t="s">
        <v>745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46022</v>
      </c>
      <c r="D550" s="3" t="s">
        <v>746</v>
      </c>
      <c r="E550" s="3">
        <v>3</v>
      </c>
      <c r="F550" s="3" t="s">
        <v>747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46022</v>
      </c>
      <c r="D551" s="3" t="s">
        <v>695</v>
      </c>
      <c r="E551" s="3">
        <v>4</v>
      </c>
      <c r="F551" s="3" t="s">
        <v>696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46022</v>
      </c>
      <c r="D552" s="3" t="s">
        <v>697</v>
      </c>
      <c r="E552" s="3">
        <v>4</v>
      </c>
      <c r="F552" s="3" t="s">
        <v>698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46022</v>
      </c>
      <c r="D553" s="3" t="s">
        <v>699</v>
      </c>
      <c r="E553" s="3">
        <v>4</v>
      </c>
      <c r="F553" s="3" t="s">
        <v>700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46022</v>
      </c>
      <c r="D554" s="3" t="s">
        <v>701</v>
      </c>
      <c r="E554" s="3">
        <v>4</v>
      </c>
      <c r="F554" s="3" t="s">
        <v>702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46022</v>
      </c>
      <c r="D555" s="3" t="s">
        <v>703</v>
      </c>
      <c r="E555" s="3">
        <v>4</v>
      </c>
      <c r="F555" s="3" t="s">
        <v>704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46022</v>
      </c>
      <c r="D556" s="3" t="s">
        <v>705</v>
      </c>
      <c r="E556" s="3">
        <v>4</v>
      </c>
      <c r="F556" s="3" t="s">
        <v>706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46022</v>
      </c>
      <c r="D557" s="3" t="s">
        <v>707</v>
      </c>
      <c r="E557" s="3">
        <v>4</v>
      </c>
      <c r="F557" s="3" t="s">
        <v>708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46022</v>
      </c>
      <c r="D558" s="3" t="s">
        <v>709</v>
      </c>
      <c r="E558" s="3">
        <v>4</v>
      </c>
      <c r="F558" s="3" t="s">
        <v>710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46022</v>
      </c>
      <c r="D559" s="3" t="s">
        <v>711</v>
      </c>
      <c r="E559" s="3">
        <v>4</v>
      </c>
      <c r="F559" s="3" t="s">
        <v>712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46022</v>
      </c>
      <c r="D560" s="3" t="s">
        <v>713</v>
      </c>
      <c r="E560" s="3">
        <v>4</v>
      </c>
      <c r="F560" s="3" t="s">
        <v>714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46022</v>
      </c>
      <c r="D561" s="3" t="s">
        <v>715</v>
      </c>
      <c r="E561" s="3">
        <v>4</v>
      </c>
      <c r="F561" s="3" t="s">
        <v>716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46022</v>
      </c>
      <c r="D562" s="3" t="s">
        <v>717</v>
      </c>
      <c r="E562" s="3">
        <v>4</v>
      </c>
      <c r="F562" s="3" t="s">
        <v>718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46022</v>
      </c>
      <c r="D563" s="3" t="s">
        <v>719</v>
      </c>
      <c r="E563" s="3">
        <v>4</v>
      </c>
      <c r="F563" s="3" t="s">
        <v>720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46022</v>
      </c>
      <c r="D564" s="3" t="s">
        <v>721</v>
      </c>
      <c r="E564" s="3">
        <v>4</v>
      </c>
      <c r="F564" s="3" t="s">
        <v>722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46022</v>
      </c>
      <c r="D565" s="3" t="s">
        <v>723</v>
      </c>
      <c r="E565" s="3">
        <v>4</v>
      </c>
      <c r="F565" s="3" t="s">
        <v>710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46022</v>
      </c>
      <c r="D566" s="3" t="s">
        <v>724</v>
      </c>
      <c r="E566" s="3">
        <v>4</v>
      </c>
      <c r="F566" s="3" t="s">
        <v>725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46022</v>
      </c>
      <c r="D567" s="3" t="s">
        <v>726</v>
      </c>
      <c r="E567" s="3">
        <v>4</v>
      </c>
      <c r="F567" s="3" t="s">
        <v>727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46022</v>
      </c>
      <c r="D568" s="3" t="s">
        <v>728</v>
      </c>
      <c r="E568" s="3">
        <v>4</v>
      </c>
      <c r="F568" s="3" t="s">
        <v>141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46022</v>
      </c>
      <c r="D569" s="3" t="s">
        <v>729</v>
      </c>
      <c r="E569" s="3">
        <v>4</v>
      </c>
      <c r="F569" s="3" t="s">
        <v>143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46022</v>
      </c>
      <c r="D570" s="3" t="s">
        <v>730</v>
      </c>
      <c r="E570" s="3">
        <v>4</v>
      </c>
      <c r="F570" s="3" t="s">
        <v>147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46022</v>
      </c>
      <c r="D571" s="3" t="s">
        <v>731</v>
      </c>
      <c r="E571" s="3">
        <v>4</v>
      </c>
      <c r="F571" s="3" t="s">
        <v>149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46022</v>
      </c>
      <c r="D572" s="3" t="s">
        <v>732</v>
      </c>
      <c r="E572" s="3">
        <v>4</v>
      </c>
      <c r="F572" s="3" t="s">
        <v>733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46022</v>
      </c>
      <c r="D573" s="3" t="s">
        <v>734</v>
      </c>
      <c r="E573" s="3">
        <v>4</v>
      </c>
      <c r="F573" s="3" t="s">
        <v>155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46022</v>
      </c>
      <c r="D574" s="3" t="s">
        <v>735</v>
      </c>
      <c r="E574" s="3">
        <v>4</v>
      </c>
      <c r="F574" s="3" t="s">
        <v>736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46022</v>
      </c>
      <c r="D575" s="3" t="s">
        <v>737</v>
      </c>
      <c r="E575" s="3">
        <v>4</v>
      </c>
      <c r="F575" s="3" t="s">
        <v>738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46022</v>
      </c>
      <c r="D576" s="3" t="s">
        <v>739</v>
      </c>
      <c r="E576" s="3">
        <v>4</v>
      </c>
      <c r="F576" s="3" t="s">
        <v>740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46022</v>
      </c>
      <c r="D577" s="3" t="s">
        <v>741</v>
      </c>
      <c r="E577" s="3">
        <v>4</v>
      </c>
      <c r="F577" s="3" t="s">
        <v>710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46022</v>
      </c>
      <c r="D578" s="3" t="s">
        <v>742</v>
      </c>
      <c r="E578" s="3">
        <v>4</v>
      </c>
      <c r="F578" s="3" t="s">
        <v>743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46022</v>
      </c>
      <c r="D579" s="3" t="s">
        <v>744</v>
      </c>
      <c r="E579" s="3">
        <v>4</v>
      </c>
      <c r="F579" s="3" t="s">
        <v>745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46022</v>
      </c>
      <c r="D580" s="3" t="s">
        <v>746</v>
      </c>
      <c r="E580" s="3">
        <v>4</v>
      </c>
      <c r="F580" s="3" t="s">
        <v>747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46022</v>
      </c>
      <c r="D581" s="3" t="s">
        <v>695</v>
      </c>
      <c r="E581" s="3">
        <v>5</v>
      </c>
      <c r="F581" s="3" t="s">
        <v>696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46022</v>
      </c>
      <c r="D582" s="3" t="s">
        <v>697</v>
      </c>
      <c r="E582" s="3">
        <v>5</v>
      </c>
      <c r="F582" s="3" t="s">
        <v>698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46022</v>
      </c>
      <c r="D583" s="3" t="s">
        <v>699</v>
      </c>
      <c r="E583" s="3">
        <v>5</v>
      </c>
      <c r="F583" s="3" t="s">
        <v>700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46022</v>
      </c>
      <c r="D584" s="3" t="s">
        <v>701</v>
      </c>
      <c r="E584" s="3">
        <v>5</v>
      </c>
      <c r="F584" s="3" t="s">
        <v>702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46022</v>
      </c>
      <c r="D585" s="3" t="s">
        <v>703</v>
      </c>
      <c r="E585" s="3">
        <v>5</v>
      </c>
      <c r="F585" s="3" t="s">
        <v>704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46022</v>
      </c>
      <c r="D586" s="3" t="s">
        <v>705</v>
      </c>
      <c r="E586" s="3">
        <v>5</v>
      </c>
      <c r="F586" s="3" t="s">
        <v>706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46022</v>
      </c>
      <c r="D587" s="3" t="s">
        <v>707</v>
      </c>
      <c r="E587" s="3">
        <v>5</v>
      </c>
      <c r="F587" s="3" t="s">
        <v>708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46022</v>
      </c>
      <c r="D588" s="3" t="s">
        <v>709</v>
      </c>
      <c r="E588" s="3">
        <v>5</v>
      </c>
      <c r="F588" s="3" t="s">
        <v>710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46022</v>
      </c>
      <c r="D589" s="3" t="s">
        <v>711</v>
      </c>
      <c r="E589" s="3">
        <v>5</v>
      </c>
      <c r="F589" s="3" t="s">
        <v>712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46022</v>
      </c>
      <c r="D590" s="3" t="s">
        <v>713</v>
      </c>
      <c r="E590" s="3">
        <v>5</v>
      </c>
      <c r="F590" s="3" t="s">
        <v>714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46022</v>
      </c>
      <c r="D591" s="3" t="s">
        <v>715</v>
      </c>
      <c r="E591" s="3">
        <v>5</v>
      </c>
      <c r="F591" s="3" t="s">
        <v>716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46022</v>
      </c>
      <c r="D592" s="3" t="s">
        <v>717</v>
      </c>
      <c r="E592" s="3">
        <v>5</v>
      </c>
      <c r="F592" s="3" t="s">
        <v>718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46022</v>
      </c>
      <c r="D593" s="3" t="s">
        <v>719</v>
      </c>
      <c r="E593" s="3">
        <v>5</v>
      </c>
      <c r="F593" s="3" t="s">
        <v>720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46022</v>
      </c>
      <c r="D594" s="3" t="s">
        <v>721</v>
      </c>
      <c r="E594" s="3">
        <v>5</v>
      </c>
      <c r="F594" s="3" t="s">
        <v>722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46022</v>
      </c>
      <c r="D595" s="3" t="s">
        <v>723</v>
      </c>
      <c r="E595" s="3">
        <v>5</v>
      </c>
      <c r="F595" s="3" t="s">
        <v>710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46022</v>
      </c>
      <c r="D596" s="3" t="s">
        <v>724</v>
      </c>
      <c r="E596" s="3">
        <v>5</v>
      </c>
      <c r="F596" s="3" t="s">
        <v>725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46022</v>
      </c>
      <c r="D597" s="3" t="s">
        <v>726</v>
      </c>
      <c r="E597" s="3">
        <v>5</v>
      </c>
      <c r="F597" s="3" t="s">
        <v>727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46022</v>
      </c>
      <c r="D598" s="3" t="s">
        <v>728</v>
      </c>
      <c r="E598" s="3">
        <v>5</v>
      </c>
      <c r="F598" s="3" t="s">
        <v>141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46022</v>
      </c>
      <c r="D599" s="3" t="s">
        <v>729</v>
      </c>
      <c r="E599" s="3">
        <v>5</v>
      </c>
      <c r="F599" s="3" t="s">
        <v>143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46022</v>
      </c>
      <c r="D600" s="3" t="s">
        <v>730</v>
      </c>
      <c r="E600" s="3">
        <v>5</v>
      </c>
      <c r="F600" s="3" t="s">
        <v>147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46022</v>
      </c>
      <c r="D601" s="3" t="s">
        <v>731</v>
      </c>
      <c r="E601" s="3">
        <v>5</v>
      </c>
      <c r="F601" s="3" t="s">
        <v>149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46022</v>
      </c>
      <c r="D602" s="3" t="s">
        <v>732</v>
      </c>
      <c r="E602" s="3">
        <v>5</v>
      </c>
      <c r="F602" s="3" t="s">
        <v>733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46022</v>
      </c>
      <c r="D603" s="3" t="s">
        <v>734</v>
      </c>
      <c r="E603" s="3">
        <v>5</v>
      </c>
      <c r="F603" s="3" t="s">
        <v>155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46022</v>
      </c>
      <c r="D604" s="3" t="s">
        <v>735</v>
      </c>
      <c r="E604" s="3">
        <v>5</v>
      </c>
      <c r="F604" s="3" t="s">
        <v>736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46022</v>
      </c>
      <c r="D605" s="3" t="s">
        <v>737</v>
      </c>
      <c r="E605" s="3">
        <v>5</v>
      </c>
      <c r="F605" s="3" t="s">
        <v>738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46022</v>
      </c>
      <c r="D606" s="3" t="s">
        <v>739</v>
      </c>
      <c r="E606" s="3">
        <v>5</v>
      </c>
      <c r="F606" s="3" t="s">
        <v>740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46022</v>
      </c>
      <c r="D607" s="3" t="s">
        <v>741</v>
      </c>
      <c r="E607" s="3">
        <v>5</v>
      </c>
      <c r="F607" s="3" t="s">
        <v>710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46022</v>
      </c>
      <c r="D608" s="3" t="s">
        <v>742</v>
      </c>
      <c r="E608" s="3">
        <v>5</v>
      </c>
      <c r="F608" s="3" t="s">
        <v>743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46022</v>
      </c>
      <c r="D609" s="3" t="s">
        <v>744</v>
      </c>
      <c r="E609" s="3">
        <v>5</v>
      </c>
      <c r="F609" s="3" t="s">
        <v>745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46022</v>
      </c>
      <c r="D610" s="3" t="s">
        <v>746</v>
      </c>
      <c r="E610" s="3">
        <v>5</v>
      </c>
      <c r="F610" s="3" t="s">
        <v>747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46022</v>
      </c>
      <c r="D611" s="3" t="s">
        <v>695</v>
      </c>
      <c r="E611" s="3">
        <v>6</v>
      </c>
      <c r="F611" s="3" t="s">
        <v>696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46022</v>
      </c>
      <c r="D612" s="3" t="s">
        <v>697</v>
      </c>
      <c r="E612" s="3">
        <v>6</v>
      </c>
      <c r="F612" s="3" t="s">
        <v>698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46022</v>
      </c>
      <c r="D613" s="3" t="s">
        <v>699</v>
      </c>
      <c r="E613" s="3">
        <v>6</v>
      </c>
      <c r="F613" s="3" t="s">
        <v>700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46022</v>
      </c>
      <c r="D614" s="3" t="s">
        <v>701</v>
      </c>
      <c r="E614" s="3">
        <v>6</v>
      </c>
      <c r="F614" s="3" t="s">
        <v>702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46022</v>
      </c>
      <c r="D615" s="3" t="s">
        <v>703</v>
      </c>
      <c r="E615" s="3">
        <v>6</v>
      </c>
      <c r="F615" s="3" t="s">
        <v>704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46022</v>
      </c>
      <c r="D616" s="3" t="s">
        <v>705</v>
      </c>
      <c r="E616" s="3">
        <v>6</v>
      </c>
      <c r="F616" s="3" t="s">
        <v>706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46022</v>
      </c>
      <c r="D617" s="3" t="s">
        <v>707</v>
      </c>
      <c r="E617" s="3">
        <v>6</v>
      </c>
      <c r="F617" s="3" t="s">
        <v>708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46022</v>
      </c>
      <c r="D618" s="3" t="s">
        <v>709</v>
      </c>
      <c r="E618" s="3">
        <v>6</v>
      </c>
      <c r="F618" s="3" t="s">
        <v>710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46022</v>
      </c>
      <c r="D619" s="3" t="s">
        <v>711</v>
      </c>
      <c r="E619" s="3">
        <v>6</v>
      </c>
      <c r="F619" s="3" t="s">
        <v>712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46022</v>
      </c>
      <c r="D620" s="3" t="s">
        <v>713</v>
      </c>
      <c r="E620" s="3">
        <v>6</v>
      </c>
      <c r="F620" s="3" t="s">
        <v>714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46022</v>
      </c>
      <c r="D621" s="3" t="s">
        <v>715</v>
      </c>
      <c r="E621" s="3">
        <v>6</v>
      </c>
      <c r="F621" s="3" t="s">
        <v>716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46022</v>
      </c>
      <c r="D622" s="3" t="s">
        <v>717</v>
      </c>
      <c r="E622" s="3">
        <v>6</v>
      </c>
      <c r="F622" s="3" t="s">
        <v>718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46022</v>
      </c>
      <c r="D623" s="3" t="s">
        <v>719</v>
      </c>
      <c r="E623" s="3">
        <v>6</v>
      </c>
      <c r="F623" s="3" t="s">
        <v>720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46022</v>
      </c>
      <c r="D624" s="3" t="s">
        <v>721</v>
      </c>
      <c r="E624" s="3">
        <v>6</v>
      </c>
      <c r="F624" s="3" t="s">
        <v>722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46022</v>
      </c>
      <c r="D625" s="3" t="s">
        <v>723</v>
      </c>
      <c r="E625" s="3">
        <v>6</v>
      </c>
      <c r="F625" s="3" t="s">
        <v>710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46022</v>
      </c>
      <c r="D626" s="3" t="s">
        <v>724</v>
      </c>
      <c r="E626" s="3">
        <v>6</v>
      </c>
      <c r="F626" s="3" t="s">
        <v>725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46022</v>
      </c>
      <c r="D627" s="3" t="s">
        <v>726</v>
      </c>
      <c r="E627" s="3">
        <v>6</v>
      </c>
      <c r="F627" s="3" t="s">
        <v>727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46022</v>
      </c>
      <c r="D628" s="3" t="s">
        <v>728</v>
      </c>
      <c r="E628" s="3">
        <v>6</v>
      </c>
      <c r="F628" s="3" t="s">
        <v>141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46022</v>
      </c>
      <c r="D629" s="3" t="s">
        <v>729</v>
      </c>
      <c r="E629" s="3">
        <v>6</v>
      </c>
      <c r="F629" s="3" t="s">
        <v>143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46022</v>
      </c>
      <c r="D630" s="3" t="s">
        <v>730</v>
      </c>
      <c r="E630" s="3">
        <v>6</v>
      </c>
      <c r="F630" s="3" t="s">
        <v>147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46022</v>
      </c>
      <c r="D631" s="3" t="s">
        <v>731</v>
      </c>
      <c r="E631" s="3">
        <v>6</v>
      </c>
      <c r="F631" s="3" t="s">
        <v>149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46022</v>
      </c>
      <c r="D632" s="3" t="s">
        <v>732</v>
      </c>
      <c r="E632" s="3">
        <v>6</v>
      </c>
      <c r="F632" s="3" t="s">
        <v>733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46022</v>
      </c>
      <c r="D633" s="3" t="s">
        <v>734</v>
      </c>
      <c r="E633" s="3">
        <v>6</v>
      </c>
      <c r="F633" s="3" t="s">
        <v>155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46022</v>
      </c>
      <c r="D634" s="3" t="s">
        <v>735</v>
      </c>
      <c r="E634" s="3">
        <v>6</v>
      </c>
      <c r="F634" s="3" t="s">
        <v>736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46022</v>
      </c>
      <c r="D635" s="3" t="s">
        <v>737</v>
      </c>
      <c r="E635" s="3">
        <v>6</v>
      </c>
      <c r="F635" s="3" t="s">
        <v>738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46022</v>
      </c>
      <c r="D636" s="3" t="s">
        <v>739</v>
      </c>
      <c r="E636" s="3">
        <v>6</v>
      </c>
      <c r="F636" s="3" t="s">
        <v>740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46022</v>
      </c>
      <c r="D637" s="3" t="s">
        <v>741</v>
      </c>
      <c r="E637" s="3">
        <v>6</v>
      </c>
      <c r="F637" s="3" t="s">
        <v>710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46022</v>
      </c>
      <c r="D638" s="3" t="s">
        <v>742</v>
      </c>
      <c r="E638" s="3">
        <v>6</v>
      </c>
      <c r="F638" s="3" t="s">
        <v>743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46022</v>
      </c>
      <c r="D639" s="3" t="s">
        <v>744</v>
      </c>
      <c r="E639" s="3">
        <v>6</v>
      </c>
      <c r="F639" s="3" t="s">
        <v>745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46022</v>
      </c>
      <c r="D640" s="3" t="s">
        <v>746</v>
      </c>
      <c r="E640" s="3">
        <v>6</v>
      </c>
      <c r="F640" s="3" t="s">
        <v>747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46022</v>
      </c>
      <c r="D641" s="3" t="s">
        <v>695</v>
      </c>
      <c r="E641" s="3">
        <v>7</v>
      </c>
      <c r="F641" s="3" t="s">
        <v>696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46022</v>
      </c>
      <c r="D642" s="3" t="s">
        <v>697</v>
      </c>
      <c r="E642" s="3">
        <v>7</v>
      </c>
      <c r="F642" s="3" t="s">
        <v>698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46022</v>
      </c>
      <c r="D643" s="3" t="s">
        <v>699</v>
      </c>
      <c r="E643" s="3">
        <v>7</v>
      </c>
      <c r="F643" s="3" t="s">
        <v>700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46022</v>
      </c>
      <c r="D644" s="3" t="s">
        <v>701</v>
      </c>
      <c r="E644" s="3">
        <v>7</v>
      </c>
      <c r="F644" s="3" t="s">
        <v>702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46022</v>
      </c>
      <c r="D645" s="3" t="s">
        <v>703</v>
      </c>
      <c r="E645" s="3">
        <v>7</v>
      </c>
      <c r="F645" s="3" t="s">
        <v>704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46022</v>
      </c>
      <c r="D646" s="3" t="s">
        <v>705</v>
      </c>
      <c r="E646" s="3">
        <v>7</v>
      </c>
      <c r="F646" s="3" t="s">
        <v>706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46022</v>
      </c>
      <c r="D647" s="3" t="s">
        <v>707</v>
      </c>
      <c r="E647" s="3">
        <v>7</v>
      </c>
      <c r="F647" s="3" t="s">
        <v>708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46022</v>
      </c>
      <c r="D648" s="3" t="s">
        <v>709</v>
      </c>
      <c r="E648" s="3">
        <v>7</v>
      </c>
      <c r="F648" s="3" t="s">
        <v>710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46022</v>
      </c>
      <c r="D649" s="3" t="s">
        <v>711</v>
      </c>
      <c r="E649" s="3">
        <v>7</v>
      </c>
      <c r="F649" s="3" t="s">
        <v>712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46022</v>
      </c>
      <c r="D650" s="3" t="s">
        <v>713</v>
      </c>
      <c r="E650" s="3">
        <v>7</v>
      </c>
      <c r="F650" s="3" t="s">
        <v>714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46022</v>
      </c>
      <c r="D651" s="3" t="s">
        <v>715</v>
      </c>
      <c r="E651" s="3">
        <v>7</v>
      </c>
      <c r="F651" s="3" t="s">
        <v>716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46022</v>
      </c>
      <c r="D652" s="3" t="s">
        <v>717</v>
      </c>
      <c r="E652" s="3">
        <v>7</v>
      </c>
      <c r="F652" s="3" t="s">
        <v>718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46022</v>
      </c>
      <c r="D653" s="3" t="s">
        <v>719</v>
      </c>
      <c r="E653" s="3">
        <v>7</v>
      </c>
      <c r="F653" s="3" t="s">
        <v>720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46022</v>
      </c>
      <c r="D654" s="3" t="s">
        <v>721</v>
      </c>
      <c r="E654" s="3">
        <v>7</v>
      </c>
      <c r="F654" s="3" t="s">
        <v>722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46022</v>
      </c>
      <c r="D655" s="3" t="s">
        <v>723</v>
      </c>
      <c r="E655" s="3">
        <v>7</v>
      </c>
      <c r="F655" s="3" t="s">
        <v>710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46022</v>
      </c>
      <c r="D656" s="3" t="s">
        <v>724</v>
      </c>
      <c r="E656" s="3">
        <v>7</v>
      </c>
      <c r="F656" s="3" t="s">
        <v>725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46022</v>
      </c>
      <c r="D657" s="3" t="s">
        <v>726</v>
      </c>
      <c r="E657" s="3">
        <v>7</v>
      </c>
      <c r="F657" s="3" t="s">
        <v>727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46022</v>
      </c>
      <c r="D658" s="3" t="s">
        <v>728</v>
      </c>
      <c r="E658" s="3">
        <v>7</v>
      </c>
      <c r="F658" s="3" t="s">
        <v>141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46022</v>
      </c>
      <c r="D659" s="3" t="s">
        <v>729</v>
      </c>
      <c r="E659" s="3">
        <v>7</v>
      </c>
      <c r="F659" s="3" t="s">
        <v>143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46022</v>
      </c>
      <c r="D660" s="3" t="s">
        <v>730</v>
      </c>
      <c r="E660" s="3">
        <v>7</v>
      </c>
      <c r="F660" s="3" t="s">
        <v>147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46022</v>
      </c>
      <c r="D661" s="3" t="s">
        <v>731</v>
      </c>
      <c r="E661" s="3">
        <v>7</v>
      </c>
      <c r="F661" s="3" t="s">
        <v>149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46022</v>
      </c>
      <c r="D662" s="3" t="s">
        <v>732</v>
      </c>
      <c r="E662" s="3">
        <v>7</v>
      </c>
      <c r="F662" s="3" t="s">
        <v>733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46022</v>
      </c>
      <c r="D663" s="3" t="s">
        <v>734</v>
      </c>
      <c r="E663" s="3">
        <v>7</v>
      </c>
      <c r="F663" s="3" t="s">
        <v>155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46022</v>
      </c>
      <c r="D664" s="3" t="s">
        <v>735</v>
      </c>
      <c r="E664" s="3">
        <v>7</v>
      </c>
      <c r="F664" s="3" t="s">
        <v>736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46022</v>
      </c>
      <c r="D665" s="3" t="s">
        <v>737</v>
      </c>
      <c r="E665" s="3">
        <v>7</v>
      </c>
      <c r="F665" s="3" t="s">
        <v>738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46022</v>
      </c>
      <c r="D666" s="3" t="s">
        <v>739</v>
      </c>
      <c r="E666" s="3">
        <v>7</v>
      </c>
      <c r="F666" s="3" t="s">
        <v>740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46022</v>
      </c>
      <c r="D667" s="3" t="s">
        <v>741</v>
      </c>
      <c r="E667" s="3">
        <v>7</v>
      </c>
      <c r="F667" s="3" t="s">
        <v>710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46022</v>
      </c>
      <c r="D668" s="3" t="s">
        <v>742</v>
      </c>
      <c r="E668" s="3">
        <v>7</v>
      </c>
      <c r="F668" s="3" t="s">
        <v>743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46022</v>
      </c>
      <c r="D669" s="3" t="s">
        <v>744</v>
      </c>
      <c r="E669" s="3">
        <v>7</v>
      </c>
      <c r="F669" s="3" t="s">
        <v>745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46022</v>
      </c>
      <c r="D670" s="3" t="s">
        <v>746</v>
      </c>
      <c r="E670" s="3">
        <v>7</v>
      </c>
      <c r="F670" s="3" t="s">
        <v>747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46022</v>
      </c>
      <c r="D671" s="3" t="s">
        <v>695</v>
      </c>
      <c r="E671" s="3">
        <v>8</v>
      </c>
      <c r="F671" s="3" t="s">
        <v>696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46022</v>
      </c>
      <c r="D672" s="3" t="s">
        <v>697</v>
      </c>
      <c r="E672" s="3">
        <v>8</v>
      </c>
      <c r="F672" s="3" t="s">
        <v>698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46022</v>
      </c>
      <c r="D673" s="3" t="s">
        <v>699</v>
      </c>
      <c r="E673" s="3">
        <v>8</v>
      </c>
      <c r="F673" s="3" t="s">
        <v>700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46022</v>
      </c>
      <c r="D674" s="3" t="s">
        <v>701</v>
      </c>
      <c r="E674" s="3">
        <v>8</v>
      </c>
      <c r="F674" s="3" t="s">
        <v>702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46022</v>
      </c>
      <c r="D675" s="3" t="s">
        <v>703</v>
      </c>
      <c r="E675" s="3">
        <v>8</v>
      </c>
      <c r="F675" s="3" t="s">
        <v>704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46022</v>
      </c>
      <c r="D676" s="3" t="s">
        <v>705</v>
      </c>
      <c r="E676" s="3">
        <v>8</v>
      </c>
      <c r="F676" s="3" t="s">
        <v>706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46022</v>
      </c>
      <c r="D677" s="3" t="s">
        <v>707</v>
      </c>
      <c r="E677" s="3">
        <v>8</v>
      </c>
      <c r="F677" s="3" t="s">
        <v>708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46022</v>
      </c>
      <c r="D678" s="3" t="s">
        <v>709</v>
      </c>
      <c r="E678" s="3">
        <v>8</v>
      </c>
      <c r="F678" s="3" t="s">
        <v>710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46022</v>
      </c>
      <c r="D679" s="3" t="s">
        <v>711</v>
      </c>
      <c r="E679" s="3">
        <v>8</v>
      </c>
      <c r="F679" s="3" t="s">
        <v>712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46022</v>
      </c>
      <c r="D680" s="3" t="s">
        <v>713</v>
      </c>
      <c r="E680" s="3">
        <v>8</v>
      </c>
      <c r="F680" s="3" t="s">
        <v>714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46022</v>
      </c>
      <c r="D681" s="3" t="s">
        <v>715</v>
      </c>
      <c r="E681" s="3">
        <v>8</v>
      </c>
      <c r="F681" s="3" t="s">
        <v>716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46022</v>
      </c>
      <c r="D682" s="3" t="s">
        <v>717</v>
      </c>
      <c r="E682" s="3">
        <v>8</v>
      </c>
      <c r="F682" s="3" t="s">
        <v>718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46022</v>
      </c>
      <c r="D683" s="3" t="s">
        <v>719</v>
      </c>
      <c r="E683" s="3">
        <v>8</v>
      </c>
      <c r="F683" s="3" t="s">
        <v>720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46022</v>
      </c>
      <c r="D684" s="3" t="s">
        <v>721</v>
      </c>
      <c r="E684" s="3">
        <v>8</v>
      </c>
      <c r="F684" s="3" t="s">
        <v>722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46022</v>
      </c>
      <c r="D685" s="3" t="s">
        <v>723</v>
      </c>
      <c r="E685" s="3">
        <v>8</v>
      </c>
      <c r="F685" s="3" t="s">
        <v>710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46022</v>
      </c>
      <c r="D686" s="3" t="s">
        <v>724</v>
      </c>
      <c r="E686" s="3">
        <v>8</v>
      </c>
      <c r="F686" s="3" t="s">
        <v>725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46022</v>
      </c>
      <c r="D687" s="3" t="s">
        <v>726</v>
      </c>
      <c r="E687" s="3">
        <v>8</v>
      </c>
      <c r="F687" s="3" t="s">
        <v>727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46022</v>
      </c>
      <c r="D688" s="3" t="s">
        <v>728</v>
      </c>
      <c r="E688" s="3">
        <v>8</v>
      </c>
      <c r="F688" s="3" t="s">
        <v>141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46022</v>
      </c>
      <c r="D689" s="3" t="s">
        <v>729</v>
      </c>
      <c r="E689" s="3">
        <v>8</v>
      </c>
      <c r="F689" s="3" t="s">
        <v>143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46022</v>
      </c>
      <c r="D690" s="3" t="s">
        <v>730</v>
      </c>
      <c r="E690" s="3">
        <v>8</v>
      </c>
      <c r="F690" s="3" t="s">
        <v>147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46022</v>
      </c>
      <c r="D691" s="3" t="s">
        <v>731</v>
      </c>
      <c r="E691" s="3">
        <v>8</v>
      </c>
      <c r="F691" s="3" t="s">
        <v>149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46022</v>
      </c>
      <c r="D692" s="3" t="s">
        <v>732</v>
      </c>
      <c r="E692" s="3">
        <v>8</v>
      </c>
      <c r="F692" s="3" t="s">
        <v>733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46022</v>
      </c>
      <c r="D693" s="3" t="s">
        <v>734</v>
      </c>
      <c r="E693" s="3">
        <v>8</v>
      </c>
      <c r="F693" s="3" t="s">
        <v>155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46022</v>
      </c>
      <c r="D694" s="3" t="s">
        <v>735</v>
      </c>
      <c r="E694" s="3">
        <v>8</v>
      </c>
      <c r="F694" s="3" t="s">
        <v>736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46022</v>
      </c>
      <c r="D695" s="3" t="s">
        <v>737</v>
      </c>
      <c r="E695" s="3">
        <v>8</v>
      </c>
      <c r="F695" s="3" t="s">
        <v>738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46022</v>
      </c>
      <c r="D696" s="3" t="s">
        <v>739</v>
      </c>
      <c r="E696" s="3">
        <v>8</v>
      </c>
      <c r="F696" s="3" t="s">
        <v>740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46022</v>
      </c>
      <c r="D697" s="3" t="s">
        <v>741</v>
      </c>
      <c r="E697" s="3">
        <v>8</v>
      </c>
      <c r="F697" s="3" t="s">
        <v>710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46022</v>
      </c>
      <c r="D698" s="3" t="s">
        <v>742</v>
      </c>
      <c r="E698" s="3">
        <v>8</v>
      </c>
      <c r="F698" s="3" t="s">
        <v>743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46022</v>
      </c>
      <c r="D699" s="3" t="s">
        <v>744</v>
      </c>
      <c r="E699" s="3">
        <v>8</v>
      </c>
      <c r="F699" s="3" t="s">
        <v>745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46022</v>
      </c>
      <c r="D700" s="3" t="s">
        <v>746</v>
      </c>
      <c r="E700" s="3">
        <v>8</v>
      </c>
      <c r="F700" s="3" t="s">
        <v>747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46022</v>
      </c>
      <c r="D701" s="3" t="s">
        <v>695</v>
      </c>
      <c r="E701" s="3">
        <v>9</v>
      </c>
      <c r="F701" s="3" t="s">
        <v>696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46022</v>
      </c>
      <c r="D702" s="3" t="s">
        <v>697</v>
      </c>
      <c r="E702" s="3">
        <v>9</v>
      </c>
      <c r="F702" s="3" t="s">
        <v>698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46022</v>
      </c>
      <c r="D703" s="3" t="s">
        <v>699</v>
      </c>
      <c r="E703" s="3">
        <v>9</v>
      </c>
      <c r="F703" s="3" t="s">
        <v>700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46022</v>
      </c>
      <c r="D704" s="3" t="s">
        <v>701</v>
      </c>
      <c r="E704" s="3">
        <v>9</v>
      </c>
      <c r="F704" s="3" t="s">
        <v>702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46022</v>
      </c>
      <c r="D705" s="3" t="s">
        <v>703</v>
      </c>
      <c r="E705" s="3">
        <v>9</v>
      </c>
      <c r="F705" s="3" t="s">
        <v>704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46022</v>
      </c>
      <c r="D706" s="3" t="s">
        <v>705</v>
      </c>
      <c r="E706" s="3">
        <v>9</v>
      </c>
      <c r="F706" s="3" t="s">
        <v>706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46022</v>
      </c>
      <c r="D707" s="3" t="s">
        <v>707</v>
      </c>
      <c r="E707" s="3">
        <v>9</v>
      </c>
      <c r="F707" s="3" t="s">
        <v>708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46022</v>
      </c>
      <c r="D708" s="3" t="s">
        <v>709</v>
      </c>
      <c r="E708" s="3">
        <v>9</v>
      </c>
      <c r="F708" s="3" t="s">
        <v>710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46022</v>
      </c>
      <c r="D709" s="3" t="s">
        <v>711</v>
      </c>
      <c r="E709" s="3">
        <v>9</v>
      </c>
      <c r="F709" s="3" t="s">
        <v>712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46022</v>
      </c>
      <c r="D710" s="3" t="s">
        <v>713</v>
      </c>
      <c r="E710" s="3">
        <v>9</v>
      </c>
      <c r="F710" s="3" t="s">
        <v>714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46022</v>
      </c>
      <c r="D711" s="3" t="s">
        <v>715</v>
      </c>
      <c r="E711" s="3">
        <v>9</v>
      </c>
      <c r="F711" s="3" t="s">
        <v>716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46022</v>
      </c>
      <c r="D712" s="3" t="s">
        <v>717</v>
      </c>
      <c r="E712" s="3">
        <v>9</v>
      </c>
      <c r="F712" s="3" t="s">
        <v>718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46022</v>
      </c>
      <c r="D713" s="3" t="s">
        <v>719</v>
      </c>
      <c r="E713" s="3">
        <v>9</v>
      </c>
      <c r="F713" s="3" t="s">
        <v>720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46022</v>
      </c>
      <c r="D714" s="3" t="s">
        <v>721</v>
      </c>
      <c r="E714" s="3">
        <v>9</v>
      </c>
      <c r="F714" s="3" t="s">
        <v>722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46022</v>
      </c>
      <c r="D715" s="3" t="s">
        <v>723</v>
      </c>
      <c r="E715" s="3">
        <v>9</v>
      </c>
      <c r="F715" s="3" t="s">
        <v>710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46022</v>
      </c>
      <c r="D716" s="3" t="s">
        <v>724</v>
      </c>
      <c r="E716" s="3">
        <v>9</v>
      </c>
      <c r="F716" s="3" t="s">
        <v>725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46022</v>
      </c>
      <c r="D717" s="3" t="s">
        <v>726</v>
      </c>
      <c r="E717" s="3">
        <v>9</v>
      </c>
      <c r="F717" s="3" t="s">
        <v>727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46022</v>
      </c>
      <c r="D718" s="3" t="s">
        <v>728</v>
      </c>
      <c r="E718" s="3">
        <v>9</v>
      </c>
      <c r="F718" s="3" t="s">
        <v>141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46022</v>
      </c>
      <c r="D719" s="3" t="s">
        <v>729</v>
      </c>
      <c r="E719" s="3">
        <v>9</v>
      </c>
      <c r="F719" s="3" t="s">
        <v>143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46022</v>
      </c>
      <c r="D720" s="3" t="s">
        <v>730</v>
      </c>
      <c r="E720" s="3">
        <v>9</v>
      </c>
      <c r="F720" s="3" t="s">
        <v>147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46022</v>
      </c>
      <c r="D721" s="3" t="s">
        <v>731</v>
      </c>
      <c r="E721" s="3">
        <v>9</v>
      </c>
      <c r="F721" s="3" t="s">
        <v>149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46022</v>
      </c>
      <c r="D722" s="3" t="s">
        <v>732</v>
      </c>
      <c r="E722" s="3">
        <v>9</v>
      </c>
      <c r="F722" s="3" t="s">
        <v>733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46022</v>
      </c>
      <c r="D723" s="3" t="s">
        <v>734</v>
      </c>
      <c r="E723" s="3">
        <v>9</v>
      </c>
      <c r="F723" s="3" t="s">
        <v>155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46022</v>
      </c>
      <c r="D724" s="3" t="s">
        <v>735</v>
      </c>
      <c r="E724" s="3">
        <v>9</v>
      </c>
      <c r="F724" s="3" t="s">
        <v>736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46022</v>
      </c>
      <c r="D725" s="3" t="s">
        <v>737</v>
      </c>
      <c r="E725" s="3">
        <v>9</v>
      </c>
      <c r="F725" s="3" t="s">
        <v>738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46022</v>
      </c>
      <c r="D726" s="3" t="s">
        <v>739</v>
      </c>
      <c r="E726" s="3">
        <v>9</v>
      </c>
      <c r="F726" s="3" t="s">
        <v>740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46022</v>
      </c>
      <c r="D727" s="3" t="s">
        <v>741</v>
      </c>
      <c r="E727" s="3">
        <v>9</v>
      </c>
      <c r="F727" s="3" t="s">
        <v>710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46022</v>
      </c>
      <c r="D728" s="3" t="s">
        <v>742</v>
      </c>
      <c r="E728" s="3">
        <v>9</v>
      </c>
      <c r="F728" s="3" t="s">
        <v>743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46022</v>
      </c>
      <c r="D729" s="3" t="s">
        <v>744</v>
      </c>
      <c r="E729" s="3">
        <v>9</v>
      </c>
      <c r="F729" s="3" t="s">
        <v>745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46022</v>
      </c>
      <c r="D730" s="3" t="s">
        <v>746</v>
      </c>
      <c r="E730" s="3">
        <v>9</v>
      </c>
      <c r="F730" s="3" t="s">
        <v>747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46022</v>
      </c>
      <c r="D731" s="3" t="s">
        <v>695</v>
      </c>
      <c r="E731" s="3">
        <v>10</v>
      </c>
      <c r="F731" s="3" t="s">
        <v>696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46022</v>
      </c>
      <c r="D732" s="3" t="s">
        <v>697</v>
      </c>
      <c r="E732" s="3">
        <v>10</v>
      </c>
      <c r="F732" s="3" t="s">
        <v>698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46022</v>
      </c>
      <c r="D733" s="3" t="s">
        <v>699</v>
      </c>
      <c r="E733" s="3">
        <v>10</v>
      </c>
      <c r="F733" s="3" t="s">
        <v>700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46022</v>
      </c>
      <c r="D734" s="3" t="s">
        <v>701</v>
      </c>
      <c r="E734" s="3">
        <v>10</v>
      </c>
      <c r="F734" s="3" t="s">
        <v>702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46022</v>
      </c>
      <c r="D735" s="3" t="s">
        <v>703</v>
      </c>
      <c r="E735" s="3">
        <v>10</v>
      </c>
      <c r="F735" s="3" t="s">
        <v>704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46022</v>
      </c>
      <c r="D736" s="3" t="s">
        <v>705</v>
      </c>
      <c r="E736" s="3">
        <v>10</v>
      </c>
      <c r="F736" s="3" t="s">
        <v>706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46022</v>
      </c>
      <c r="D737" s="3" t="s">
        <v>707</v>
      </c>
      <c r="E737" s="3">
        <v>10</v>
      </c>
      <c r="F737" s="3" t="s">
        <v>708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46022</v>
      </c>
      <c r="D738" s="3" t="s">
        <v>709</v>
      </c>
      <c r="E738" s="3">
        <v>10</v>
      </c>
      <c r="F738" s="3" t="s">
        <v>710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46022</v>
      </c>
      <c r="D739" s="3" t="s">
        <v>711</v>
      </c>
      <c r="E739" s="3">
        <v>10</v>
      </c>
      <c r="F739" s="3" t="s">
        <v>712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46022</v>
      </c>
      <c r="D740" s="3" t="s">
        <v>713</v>
      </c>
      <c r="E740" s="3">
        <v>10</v>
      </c>
      <c r="F740" s="3" t="s">
        <v>714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46022</v>
      </c>
      <c r="D741" s="3" t="s">
        <v>715</v>
      </c>
      <c r="E741" s="3">
        <v>10</v>
      </c>
      <c r="F741" s="3" t="s">
        <v>716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46022</v>
      </c>
      <c r="D742" s="3" t="s">
        <v>717</v>
      </c>
      <c r="E742" s="3">
        <v>10</v>
      </c>
      <c r="F742" s="3" t="s">
        <v>718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46022</v>
      </c>
      <c r="D743" s="3" t="s">
        <v>719</v>
      </c>
      <c r="E743" s="3">
        <v>10</v>
      </c>
      <c r="F743" s="3" t="s">
        <v>720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46022</v>
      </c>
      <c r="D744" s="3" t="s">
        <v>721</v>
      </c>
      <c r="E744" s="3">
        <v>10</v>
      </c>
      <c r="F744" s="3" t="s">
        <v>722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46022</v>
      </c>
      <c r="D745" s="3" t="s">
        <v>723</v>
      </c>
      <c r="E745" s="3">
        <v>10</v>
      </c>
      <c r="F745" s="3" t="s">
        <v>710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46022</v>
      </c>
      <c r="D746" s="3" t="s">
        <v>724</v>
      </c>
      <c r="E746" s="3">
        <v>10</v>
      </c>
      <c r="F746" s="3" t="s">
        <v>725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46022</v>
      </c>
      <c r="D747" s="3" t="s">
        <v>726</v>
      </c>
      <c r="E747" s="3">
        <v>10</v>
      </c>
      <c r="F747" s="3" t="s">
        <v>727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46022</v>
      </c>
      <c r="D748" s="3" t="s">
        <v>728</v>
      </c>
      <c r="E748" s="3">
        <v>10</v>
      </c>
      <c r="F748" s="3" t="s">
        <v>141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46022</v>
      </c>
      <c r="D749" s="3" t="s">
        <v>729</v>
      </c>
      <c r="E749" s="3">
        <v>10</v>
      </c>
      <c r="F749" s="3" t="s">
        <v>143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46022</v>
      </c>
      <c r="D750" s="3" t="s">
        <v>730</v>
      </c>
      <c r="E750" s="3">
        <v>10</v>
      </c>
      <c r="F750" s="3" t="s">
        <v>147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46022</v>
      </c>
      <c r="D751" s="3" t="s">
        <v>731</v>
      </c>
      <c r="E751" s="3">
        <v>10</v>
      </c>
      <c r="F751" s="3" t="s">
        <v>149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46022</v>
      </c>
      <c r="D752" s="3" t="s">
        <v>732</v>
      </c>
      <c r="E752" s="3">
        <v>10</v>
      </c>
      <c r="F752" s="3" t="s">
        <v>733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46022</v>
      </c>
      <c r="D753" s="3" t="s">
        <v>734</v>
      </c>
      <c r="E753" s="3">
        <v>10</v>
      </c>
      <c r="F753" s="3" t="s">
        <v>155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46022</v>
      </c>
      <c r="D754" s="3" t="s">
        <v>735</v>
      </c>
      <c r="E754" s="3">
        <v>10</v>
      </c>
      <c r="F754" s="3" t="s">
        <v>736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46022</v>
      </c>
      <c r="D755" s="3" t="s">
        <v>737</v>
      </c>
      <c r="E755" s="3">
        <v>10</v>
      </c>
      <c r="F755" s="3" t="s">
        <v>738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46022</v>
      </c>
      <c r="D756" s="3" t="s">
        <v>739</v>
      </c>
      <c r="E756" s="3">
        <v>10</v>
      </c>
      <c r="F756" s="3" t="s">
        <v>740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46022</v>
      </c>
      <c r="D757" s="3" t="s">
        <v>741</v>
      </c>
      <c r="E757" s="3">
        <v>10</v>
      </c>
      <c r="F757" s="3" t="s">
        <v>710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46022</v>
      </c>
      <c r="D758" s="3" t="s">
        <v>742</v>
      </c>
      <c r="E758" s="3">
        <v>10</v>
      </c>
      <c r="F758" s="3" t="s">
        <v>743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46022</v>
      </c>
      <c r="D759" s="3" t="s">
        <v>744</v>
      </c>
      <c r="E759" s="3">
        <v>10</v>
      </c>
      <c r="F759" s="3" t="s">
        <v>745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46022</v>
      </c>
      <c r="D760" s="3" t="s">
        <v>746</v>
      </c>
      <c r="E760" s="3">
        <v>10</v>
      </c>
      <c r="F760" s="3" t="s">
        <v>747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46022</v>
      </c>
      <c r="D761" s="3" t="s">
        <v>695</v>
      </c>
      <c r="E761" s="3">
        <v>11</v>
      </c>
      <c r="F761" s="3" t="s">
        <v>696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46022</v>
      </c>
      <c r="D762" s="3" t="s">
        <v>697</v>
      </c>
      <c r="E762" s="3">
        <v>11</v>
      </c>
      <c r="F762" s="3" t="s">
        <v>698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46022</v>
      </c>
      <c r="D763" s="3" t="s">
        <v>699</v>
      </c>
      <c r="E763" s="3">
        <v>11</v>
      </c>
      <c r="F763" s="3" t="s">
        <v>700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46022</v>
      </c>
      <c r="D764" s="3" t="s">
        <v>701</v>
      </c>
      <c r="E764" s="3">
        <v>11</v>
      </c>
      <c r="F764" s="3" t="s">
        <v>702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46022</v>
      </c>
      <c r="D765" s="3" t="s">
        <v>703</v>
      </c>
      <c r="E765" s="3">
        <v>11</v>
      </c>
      <c r="F765" s="3" t="s">
        <v>704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46022</v>
      </c>
      <c r="D766" s="3" t="s">
        <v>705</v>
      </c>
      <c r="E766" s="3">
        <v>11</v>
      </c>
      <c r="F766" s="3" t="s">
        <v>706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46022</v>
      </c>
      <c r="D767" s="3" t="s">
        <v>707</v>
      </c>
      <c r="E767" s="3">
        <v>11</v>
      </c>
      <c r="F767" s="3" t="s">
        <v>708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46022</v>
      </c>
      <c r="D768" s="3" t="s">
        <v>709</v>
      </c>
      <c r="E768" s="3">
        <v>11</v>
      </c>
      <c r="F768" s="3" t="s">
        <v>710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46022</v>
      </c>
      <c r="D769" s="3" t="s">
        <v>711</v>
      </c>
      <c r="E769" s="3">
        <v>11</v>
      </c>
      <c r="F769" s="3" t="s">
        <v>712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46022</v>
      </c>
      <c r="D770" s="3" t="s">
        <v>713</v>
      </c>
      <c r="E770" s="3">
        <v>11</v>
      </c>
      <c r="F770" s="3" t="s">
        <v>714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46022</v>
      </c>
      <c r="D771" s="3" t="s">
        <v>715</v>
      </c>
      <c r="E771" s="3">
        <v>11</v>
      </c>
      <c r="F771" s="3" t="s">
        <v>716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46022</v>
      </c>
      <c r="D772" s="3" t="s">
        <v>717</v>
      </c>
      <c r="E772" s="3">
        <v>11</v>
      </c>
      <c r="F772" s="3" t="s">
        <v>718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46022</v>
      </c>
      <c r="D773" s="3" t="s">
        <v>719</v>
      </c>
      <c r="E773" s="3">
        <v>11</v>
      </c>
      <c r="F773" s="3" t="s">
        <v>720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46022</v>
      </c>
      <c r="D774" s="3" t="s">
        <v>721</v>
      </c>
      <c r="E774" s="3">
        <v>11</v>
      </c>
      <c r="F774" s="3" t="s">
        <v>722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46022</v>
      </c>
      <c r="D775" s="3" t="s">
        <v>723</v>
      </c>
      <c r="E775" s="3">
        <v>11</v>
      </c>
      <c r="F775" s="3" t="s">
        <v>710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46022</v>
      </c>
      <c r="D776" s="3" t="s">
        <v>724</v>
      </c>
      <c r="E776" s="3">
        <v>11</v>
      </c>
      <c r="F776" s="3" t="s">
        <v>725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46022</v>
      </c>
      <c r="D777" s="3" t="s">
        <v>726</v>
      </c>
      <c r="E777" s="3">
        <v>11</v>
      </c>
      <c r="F777" s="3" t="s">
        <v>727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46022</v>
      </c>
      <c r="D778" s="3" t="s">
        <v>728</v>
      </c>
      <c r="E778" s="3">
        <v>11</v>
      </c>
      <c r="F778" s="3" t="s">
        <v>141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46022</v>
      </c>
      <c r="D779" s="3" t="s">
        <v>729</v>
      </c>
      <c r="E779" s="3">
        <v>11</v>
      </c>
      <c r="F779" s="3" t="s">
        <v>143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46022</v>
      </c>
      <c r="D780" s="3" t="s">
        <v>730</v>
      </c>
      <c r="E780" s="3">
        <v>11</v>
      </c>
      <c r="F780" s="3" t="s">
        <v>147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46022</v>
      </c>
      <c r="D781" s="3" t="s">
        <v>731</v>
      </c>
      <c r="E781" s="3">
        <v>11</v>
      </c>
      <c r="F781" s="3" t="s">
        <v>149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46022</v>
      </c>
      <c r="D782" s="3" t="s">
        <v>732</v>
      </c>
      <c r="E782" s="3">
        <v>11</v>
      </c>
      <c r="F782" s="3" t="s">
        <v>733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46022</v>
      </c>
      <c r="D783" s="3" t="s">
        <v>734</v>
      </c>
      <c r="E783" s="3">
        <v>11</v>
      </c>
      <c r="F783" s="3" t="s">
        <v>155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46022</v>
      </c>
      <c r="D784" s="3" t="s">
        <v>735</v>
      </c>
      <c r="E784" s="3">
        <v>11</v>
      </c>
      <c r="F784" s="3" t="s">
        <v>736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46022</v>
      </c>
      <c r="D785" s="3" t="s">
        <v>737</v>
      </c>
      <c r="E785" s="3">
        <v>11</v>
      </c>
      <c r="F785" s="3" t="s">
        <v>738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46022</v>
      </c>
      <c r="D786" s="3" t="s">
        <v>739</v>
      </c>
      <c r="E786" s="3">
        <v>11</v>
      </c>
      <c r="F786" s="3" t="s">
        <v>740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46022</v>
      </c>
      <c r="D787" s="3" t="s">
        <v>741</v>
      </c>
      <c r="E787" s="3">
        <v>11</v>
      </c>
      <c r="F787" s="3" t="s">
        <v>710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46022</v>
      </c>
      <c r="D788" s="3" t="s">
        <v>742</v>
      </c>
      <c r="E788" s="3">
        <v>11</v>
      </c>
      <c r="F788" s="3" t="s">
        <v>743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46022</v>
      </c>
      <c r="D789" s="3" t="s">
        <v>744</v>
      </c>
      <c r="E789" s="3">
        <v>11</v>
      </c>
      <c r="F789" s="3" t="s">
        <v>745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46022</v>
      </c>
      <c r="D790" s="3" t="s">
        <v>746</v>
      </c>
      <c r="E790" s="3">
        <v>11</v>
      </c>
      <c r="F790" s="3" t="s">
        <v>747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46022</v>
      </c>
      <c r="D791" s="3" t="s">
        <v>695</v>
      </c>
      <c r="E791" s="3">
        <v>12</v>
      </c>
      <c r="F791" s="3" t="s">
        <v>696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46022</v>
      </c>
      <c r="D792" s="3" t="s">
        <v>697</v>
      </c>
      <c r="E792" s="3">
        <v>12</v>
      </c>
      <c r="F792" s="3" t="s">
        <v>698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46022</v>
      </c>
      <c r="D793" s="3" t="s">
        <v>699</v>
      </c>
      <c r="E793" s="3">
        <v>12</v>
      </c>
      <c r="F793" s="3" t="s">
        <v>700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46022</v>
      </c>
      <c r="D794" s="3" t="s">
        <v>701</v>
      </c>
      <c r="E794" s="3">
        <v>12</v>
      </c>
      <c r="F794" s="3" t="s">
        <v>702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46022</v>
      </c>
      <c r="D795" s="3" t="s">
        <v>703</v>
      </c>
      <c r="E795" s="3">
        <v>12</v>
      </c>
      <c r="F795" s="3" t="s">
        <v>704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46022</v>
      </c>
      <c r="D796" s="3" t="s">
        <v>705</v>
      </c>
      <c r="E796" s="3">
        <v>12</v>
      </c>
      <c r="F796" s="3" t="s">
        <v>706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46022</v>
      </c>
      <c r="D797" s="3" t="s">
        <v>707</v>
      </c>
      <c r="E797" s="3">
        <v>12</v>
      </c>
      <c r="F797" s="3" t="s">
        <v>708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46022</v>
      </c>
      <c r="D798" s="3" t="s">
        <v>709</v>
      </c>
      <c r="E798" s="3">
        <v>12</v>
      </c>
      <c r="F798" s="3" t="s">
        <v>710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46022</v>
      </c>
      <c r="D799" s="3" t="s">
        <v>711</v>
      </c>
      <c r="E799" s="3">
        <v>12</v>
      </c>
      <c r="F799" s="3" t="s">
        <v>712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46022</v>
      </c>
      <c r="D800" s="3" t="s">
        <v>713</v>
      </c>
      <c r="E800" s="3">
        <v>12</v>
      </c>
      <c r="F800" s="3" t="s">
        <v>714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46022</v>
      </c>
      <c r="D801" s="3" t="s">
        <v>715</v>
      </c>
      <c r="E801" s="3">
        <v>12</v>
      </c>
      <c r="F801" s="3" t="s">
        <v>716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46022</v>
      </c>
      <c r="D802" s="3" t="s">
        <v>717</v>
      </c>
      <c r="E802" s="3">
        <v>12</v>
      </c>
      <c r="F802" s="3" t="s">
        <v>718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46022</v>
      </c>
      <c r="D803" s="3" t="s">
        <v>719</v>
      </c>
      <c r="E803" s="3">
        <v>12</v>
      </c>
      <c r="F803" s="3" t="s">
        <v>720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46022</v>
      </c>
      <c r="D804" s="3" t="s">
        <v>721</v>
      </c>
      <c r="E804" s="3">
        <v>12</v>
      </c>
      <c r="F804" s="3" t="s">
        <v>722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46022</v>
      </c>
      <c r="D805" s="3" t="s">
        <v>723</v>
      </c>
      <c r="E805" s="3">
        <v>12</v>
      </c>
      <c r="F805" s="3" t="s">
        <v>710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46022</v>
      </c>
      <c r="D806" s="3" t="s">
        <v>724</v>
      </c>
      <c r="E806" s="3">
        <v>12</v>
      </c>
      <c r="F806" s="3" t="s">
        <v>725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46022</v>
      </c>
      <c r="D807" s="3" t="s">
        <v>726</v>
      </c>
      <c r="E807" s="3">
        <v>12</v>
      </c>
      <c r="F807" s="3" t="s">
        <v>727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46022</v>
      </c>
      <c r="D808" s="3" t="s">
        <v>728</v>
      </c>
      <c r="E808" s="3">
        <v>12</v>
      </c>
      <c r="F808" s="3" t="s">
        <v>141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46022</v>
      </c>
      <c r="D809" s="3" t="s">
        <v>729</v>
      </c>
      <c r="E809" s="3">
        <v>12</v>
      </c>
      <c r="F809" s="3" t="s">
        <v>143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46022</v>
      </c>
      <c r="D810" s="3" t="s">
        <v>730</v>
      </c>
      <c r="E810" s="3">
        <v>12</v>
      </c>
      <c r="F810" s="3" t="s">
        <v>147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46022</v>
      </c>
      <c r="D811" s="3" t="s">
        <v>731</v>
      </c>
      <c r="E811" s="3">
        <v>12</v>
      </c>
      <c r="F811" s="3" t="s">
        <v>149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46022</v>
      </c>
      <c r="D812" s="3" t="s">
        <v>732</v>
      </c>
      <c r="E812" s="3">
        <v>12</v>
      </c>
      <c r="F812" s="3" t="s">
        <v>733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46022</v>
      </c>
      <c r="D813" s="3" t="s">
        <v>734</v>
      </c>
      <c r="E813" s="3">
        <v>12</v>
      </c>
      <c r="F813" s="3" t="s">
        <v>155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46022</v>
      </c>
      <c r="D814" s="3" t="s">
        <v>735</v>
      </c>
      <c r="E814" s="3">
        <v>12</v>
      </c>
      <c r="F814" s="3" t="s">
        <v>736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46022</v>
      </c>
      <c r="D815" s="3" t="s">
        <v>737</v>
      </c>
      <c r="E815" s="3">
        <v>12</v>
      </c>
      <c r="F815" s="3" t="s">
        <v>738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46022</v>
      </c>
      <c r="D816" s="3" t="s">
        <v>739</v>
      </c>
      <c r="E816" s="3">
        <v>12</v>
      </c>
      <c r="F816" s="3" t="s">
        <v>740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46022</v>
      </c>
      <c r="D817" s="3" t="s">
        <v>741</v>
      </c>
      <c r="E817" s="3">
        <v>12</v>
      </c>
      <c r="F817" s="3" t="s">
        <v>710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46022</v>
      </c>
      <c r="D818" s="3" t="s">
        <v>742</v>
      </c>
      <c r="E818" s="3">
        <v>12</v>
      </c>
      <c r="F818" s="3" t="s">
        <v>743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46022</v>
      </c>
      <c r="D819" s="3" t="s">
        <v>744</v>
      </c>
      <c r="E819" s="3">
        <v>12</v>
      </c>
      <c r="F819" s="3" t="s">
        <v>745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46022</v>
      </c>
      <c r="D820" s="3" t="s">
        <v>746</v>
      </c>
      <c r="E820" s="3">
        <v>12</v>
      </c>
      <c r="F820" s="3" t="s">
        <v>747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46022</v>
      </c>
      <c r="D821" s="3" t="s">
        <v>695</v>
      </c>
      <c r="E821" s="3">
        <v>13</v>
      </c>
      <c r="F821" s="3" t="s">
        <v>696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46022</v>
      </c>
      <c r="D822" s="3" t="s">
        <v>697</v>
      </c>
      <c r="E822" s="3">
        <v>13</v>
      </c>
      <c r="F822" s="3" t="s">
        <v>698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46022</v>
      </c>
      <c r="D823" s="3" t="s">
        <v>699</v>
      </c>
      <c r="E823" s="3">
        <v>13</v>
      </c>
      <c r="F823" s="3" t="s">
        <v>700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46022</v>
      </c>
      <c r="D824" s="3" t="s">
        <v>701</v>
      </c>
      <c r="E824" s="3">
        <v>13</v>
      </c>
      <c r="F824" s="3" t="s">
        <v>702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46022</v>
      </c>
      <c r="D825" s="3" t="s">
        <v>703</v>
      </c>
      <c r="E825" s="3">
        <v>13</v>
      </c>
      <c r="F825" s="3" t="s">
        <v>704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46022</v>
      </c>
      <c r="D826" s="3" t="s">
        <v>705</v>
      </c>
      <c r="E826" s="3">
        <v>13</v>
      </c>
      <c r="F826" s="3" t="s">
        <v>706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46022</v>
      </c>
      <c r="D827" s="3" t="s">
        <v>707</v>
      </c>
      <c r="E827" s="3">
        <v>13</v>
      </c>
      <c r="F827" s="3" t="s">
        <v>708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46022</v>
      </c>
      <c r="D828" s="3" t="s">
        <v>709</v>
      </c>
      <c r="E828" s="3">
        <v>13</v>
      </c>
      <c r="F828" s="3" t="s">
        <v>710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46022</v>
      </c>
      <c r="D829" s="3" t="s">
        <v>711</v>
      </c>
      <c r="E829" s="3">
        <v>13</v>
      </c>
      <c r="F829" s="3" t="s">
        <v>712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46022</v>
      </c>
      <c r="D830" s="3" t="s">
        <v>713</v>
      </c>
      <c r="E830" s="3">
        <v>13</v>
      </c>
      <c r="F830" s="3" t="s">
        <v>714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46022</v>
      </c>
      <c r="D831" s="3" t="s">
        <v>715</v>
      </c>
      <c r="E831" s="3">
        <v>13</v>
      </c>
      <c r="F831" s="3" t="s">
        <v>716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46022</v>
      </c>
      <c r="D832" s="3" t="s">
        <v>717</v>
      </c>
      <c r="E832" s="3">
        <v>13</v>
      </c>
      <c r="F832" s="3" t="s">
        <v>718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46022</v>
      </c>
      <c r="D833" s="3" t="s">
        <v>719</v>
      </c>
      <c r="E833" s="3">
        <v>13</v>
      </c>
      <c r="F833" s="3" t="s">
        <v>720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46022</v>
      </c>
      <c r="D834" s="3" t="s">
        <v>721</v>
      </c>
      <c r="E834" s="3">
        <v>13</v>
      </c>
      <c r="F834" s="3" t="s">
        <v>722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46022</v>
      </c>
      <c r="D835" s="3" t="s">
        <v>723</v>
      </c>
      <c r="E835" s="3">
        <v>13</v>
      </c>
      <c r="F835" s="3" t="s">
        <v>710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46022</v>
      </c>
      <c r="D836" s="3" t="s">
        <v>724</v>
      </c>
      <c r="E836" s="3">
        <v>13</v>
      </c>
      <c r="F836" s="3" t="s">
        <v>725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46022</v>
      </c>
      <c r="D837" s="3" t="s">
        <v>726</v>
      </c>
      <c r="E837" s="3">
        <v>13</v>
      </c>
      <c r="F837" s="3" t="s">
        <v>727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46022</v>
      </c>
      <c r="D838" s="3" t="s">
        <v>728</v>
      </c>
      <c r="E838" s="3">
        <v>13</v>
      </c>
      <c r="F838" s="3" t="s">
        <v>141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46022</v>
      </c>
      <c r="D839" s="3" t="s">
        <v>729</v>
      </c>
      <c r="E839" s="3">
        <v>13</v>
      </c>
      <c r="F839" s="3" t="s">
        <v>143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46022</v>
      </c>
      <c r="D840" s="3" t="s">
        <v>730</v>
      </c>
      <c r="E840" s="3">
        <v>13</v>
      </c>
      <c r="F840" s="3" t="s">
        <v>147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46022</v>
      </c>
      <c r="D841" s="3" t="s">
        <v>731</v>
      </c>
      <c r="E841" s="3">
        <v>13</v>
      </c>
      <c r="F841" s="3" t="s">
        <v>149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46022</v>
      </c>
      <c r="D842" s="3" t="s">
        <v>732</v>
      </c>
      <c r="E842" s="3">
        <v>13</v>
      </c>
      <c r="F842" s="3" t="s">
        <v>733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46022</v>
      </c>
      <c r="D843" s="3" t="s">
        <v>734</v>
      </c>
      <c r="E843" s="3">
        <v>13</v>
      </c>
      <c r="F843" s="3" t="s">
        <v>155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46022</v>
      </c>
      <c r="D844" s="3" t="s">
        <v>735</v>
      </c>
      <c r="E844" s="3">
        <v>13</v>
      </c>
      <c r="F844" s="3" t="s">
        <v>736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46022</v>
      </c>
      <c r="D845" s="3" t="s">
        <v>737</v>
      </c>
      <c r="E845" s="3">
        <v>13</v>
      </c>
      <c r="F845" s="3" t="s">
        <v>738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46022</v>
      </c>
      <c r="D846" s="3" t="s">
        <v>739</v>
      </c>
      <c r="E846" s="3">
        <v>13</v>
      </c>
      <c r="F846" s="3" t="s">
        <v>740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46022</v>
      </c>
      <c r="D847" s="3" t="s">
        <v>741</v>
      </c>
      <c r="E847" s="3">
        <v>13</v>
      </c>
      <c r="F847" s="3" t="s">
        <v>710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46022</v>
      </c>
      <c r="D848" s="3" t="s">
        <v>742</v>
      </c>
      <c r="E848" s="3">
        <v>13</v>
      </c>
      <c r="F848" s="3" t="s">
        <v>743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46022</v>
      </c>
      <c r="D849" s="3" t="s">
        <v>744</v>
      </c>
      <c r="E849" s="3">
        <v>13</v>
      </c>
      <c r="F849" s="3" t="s">
        <v>745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46022</v>
      </c>
      <c r="D850" s="3" t="s">
        <v>746</v>
      </c>
      <c r="E850" s="3">
        <v>13</v>
      </c>
      <c r="F850" s="3" t="s">
        <v>747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46022</v>
      </c>
      <c r="D851" s="3" t="s">
        <v>695</v>
      </c>
      <c r="E851" s="3">
        <v>14</v>
      </c>
      <c r="F851" s="3" t="s">
        <v>696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46022</v>
      </c>
      <c r="D852" s="3" t="s">
        <v>697</v>
      </c>
      <c r="E852" s="3">
        <v>14</v>
      </c>
      <c r="F852" s="3" t="s">
        <v>698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46022</v>
      </c>
      <c r="D853" s="3" t="s">
        <v>699</v>
      </c>
      <c r="E853" s="3">
        <v>14</v>
      </c>
      <c r="F853" s="3" t="s">
        <v>700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46022</v>
      </c>
      <c r="D854" s="3" t="s">
        <v>701</v>
      </c>
      <c r="E854" s="3">
        <v>14</v>
      </c>
      <c r="F854" s="3" t="s">
        <v>702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46022</v>
      </c>
      <c r="D855" s="3" t="s">
        <v>703</v>
      </c>
      <c r="E855" s="3">
        <v>14</v>
      </c>
      <c r="F855" s="3" t="s">
        <v>704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46022</v>
      </c>
      <c r="D856" s="3" t="s">
        <v>705</v>
      </c>
      <c r="E856" s="3">
        <v>14</v>
      </c>
      <c r="F856" s="3" t="s">
        <v>706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46022</v>
      </c>
      <c r="D857" s="3" t="s">
        <v>707</v>
      </c>
      <c r="E857" s="3">
        <v>14</v>
      </c>
      <c r="F857" s="3" t="s">
        <v>708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46022</v>
      </c>
      <c r="D858" s="3" t="s">
        <v>709</v>
      </c>
      <c r="E858" s="3">
        <v>14</v>
      </c>
      <c r="F858" s="3" t="s">
        <v>710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46022</v>
      </c>
      <c r="D859" s="3" t="s">
        <v>711</v>
      </c>
      <c r="E859" s="3">
        <v>14</v>
      </c>
      <c r="F859" s="3" t="s">
        <v>712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46022</v>
      </c>
      <c r="D860" s="3" t="s">
        <v>713</v>
      </c>
      <c r="E860" s="3">
        <v>14</v>
      </c>
      <c r="F860" s="3" t="s">
        <v>714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46022</v>
      </c>
      <c r="D861" s="3" t="s">
        <v>715</v>
      </c>
      <c r="E861" s="3">
        <v>14</v>
      </c>
      <c r="F861" s="3" t="s">
        <v>716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46022</v>
      </c>
      <c r="D862" s="3" t="s">
        <v>717</v>
      </c>
      <c r="E862" s="3">
        <v>14</v>
      </c>
      <c r="F862" s="3" t="s">
        <v>718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46022</v>
      </c>
      <c r="D863" s="3" t="s">
        <v>719</v>
      </c>
      <c r="E863" s="3">
        <v>14</v>
      </c>
      <c r="F863" s="3" t="s">
        <v>720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46022</v>
      </c>
      <c r="D864" s="3" t="s">
        <v>721</v>
      </c>
      <c r="E864" s="3">
        <v>14</v>
      </c>
      <c r="F864" s="3" t="s">
        <v>722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46022</v>
      </c>
      <c r="D865" s="3" t="s">
        <v>723</v>
      </c>
      <c r="E865" s="3">
        <v>14</v>
      </c>
      <c r="F865" s="3" t="s">
        <v>710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46022</v>
      </c>
      <c r="D866" s="3" t="s">
        <v>724</v>
      </c>
      <c r="E866" s="3">
        <v>14</v>
      </c>
      <c r="F866" s="3" t="s">
        <v>725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46022</v>
      </c>
      <c r="D867" s="3" t="s">
        <v>726</v>
      </c>
      <c r="E867" s="3">
        <v>14</v>
      </c>
      <c r="F867" s="3" t="s">
        <v>727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46022</v>
      </c>
      <c r="D868" s="3" t="s">
        <v>728</v>
      </c>
      <c r="E868" s="3">
        <v>14</v>
      </c>
      <c r="F868" s="3" t="s">
        <v>141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46022</v>
      </c>
      <c r="D869" s="3" t="s">
        <v>729</v>
      </c>
      <c r="E869" s="3">
        <v>14</v>
      </c>
      <c r="F869" s="3" t="s">
        <v>143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46022</v>
      </c>
      <c r="D870" s="3" t="s">
        <v>730</v>
      </c>
      <c r="E870" s="3">
        <v>14</v>
      </c>
      <c r="F870" s="3" t="s">
        <v>147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46022</v>
      </c>
      <c r="D871" s="3" t="s">
        <v>731</v>
      </c>
      <c r="E871" s="3">
        <v>14</v>
      </c>
      <c r="F871" s="3" t="s">
        <v>149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46022</v>
      </c>
      <c r="D872" s="3" t="s">
        <v>732</v>
      </c>
      <c r="E872" s="3">
        <v>14</v>
      </c>
      <c r="F872" s="3" t="s">
        <v>733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46022</v>
      </c>
      <c r="D873" s="3" t="s">
        <v>734</v>
      </c>
      <c r="E873" s="3">
        <v>14</v>
      </c>
      <c r="F873" s="3" t="s">
        <v>155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46022</v>
      </c>
      <c r="D874" s="3" t="s">
        <v>735</v>
      </c>
      <c r="E874" s="3">
        <v>14</v>
      </c>
      <c r="F874" s="3" t="s">
        <v>736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46022</v>
      </c>
      <c r="D875" s="3" t="s">
        <v>737</v>
      </c>
      <c r="E875" s="3">
        <v>14</v>
      </c>
      <c r="F875" s="3" t="s">
        <v>738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46022</v>
      </c>
      <c r="D876" s="3" t="s">
        <v>739</v>
      </c>
      <c r="E876" s="3">
        <v>14</v>
      </c>
      <c r="F876" s="3" t="s">
        <v>740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46022</v>
      </c>
      <c r="D877" s="3" t="s">
        <v>741</v>
      </c>
      <c r="E877" s="3">
        <v>14</v>
      </c>
      <c r="F877" s="3" t="s">
        <v>710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46022</v>
      </c>
      <c r="D878" s="3" t="s">
        <v>742</v>
      </c>
      <c r="E878" s="3">
        <v>14</v>
      </c>
      <c r="F878" s="3" t="s">
        <v>743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46022</v>
      </c>
      <c r="D879" s="3" t="s">
        <v>744</v>
      </c>
      <c r="E879" s="3">
        <v>14</v>
      </c>
      <c r="F879" s="3" t="s">
        <v>745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46022</v>
      </c>
      <c r="D880" s="3" t="s">
        <v>746</v>
      </c>
      <c r="E880" s="3">
        <v>14</v>
      </c>
      <c r="F880" s="3" t="s">
        <v>747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46022</v>
      </c>
      <c r="D881" s="3" t="s">
        <v>695</v>
      </c>
      <c r="E881" s="3">
        <v>15</v>
      </c>
      <c r="F881" s="3" t="s">
        <v>696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46022</v>
      </c>
      <c r="D882" s="3" t="s">
        <v>697</v>
      </c>
      <c r="E882" s="3">
        <v>15</v>
      </c>
      <c r="F882" s="3" t="s">
        <v>698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46022</v>
      </c>
      <c r="D883" s="3" t="s">
        <v>699</v>
      </c>
      <c r="E883" s="3">
        <v>15</v>
      </c>
      <c r="F883" s="3" t="s">
        <v>700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46022</v>
      </c>
      <c r="D884" s="3" t="s">
        <v>701</v>
      </c>
      <c r="E884" s="3">
        <v>15</v>
      </c>
      <c r="F884" s="3" t="s">
        <v>702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46022</v>
      </c>
      <c r="D885" s="3" t="s">
        <v>703</v>
      </c>
      <c r="E885" s="3">
        <v>15</v>
      </c>
      <c r="F885" s="3" t="s">
        <v>704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46022</v>
      </c>
      <c r="D886" s="3" t="s">
        <v>705</v>
      </c>
      <c r="E886" s="3">
        <v>15</v>
      </c>
      <c r="F886" s="3" t="s">
        <v>706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46022</v>
      </c>
      <c r="D887" s="3" t="s">
        <v>707</v>
      </c>
      <c r="E887" s="3">
        <v>15</v>
      </c>
      <c r="F887" s="3" t="s">
        <v>708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46022</v>
      </c>
      <c r="D888" s="3" t="s">
        <v>709</v>
      </c>
      <c r="E888" s="3">
        <v>15</v>
      </c>
      <c r="F888" s="3" t="s">
        <v>710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46022</v>
      </c>
      <c r="D889" s="3" t="s">
        <v>711</v>
      </c>
      <c r="E889" s="3">
        <v>15</v>
      </c>
      <c r="F889" s="3" t="s">
        <v>712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46022</v>
      </c>
      <c r="D890" s="3" t="s">
        <v>713</v>
      </c>
      <c r="E890" s="3">
        <v>15</v>
      </c>
      <c r="F890" s="3" t="s">
        <v>714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46022</v>
      </c>
      <c r="D891" s="3" t="s">
        <v>715</v>
      </c>
      <c r="E891" s="3">
        <v>15</v>
      </c>
      <c r="F891" s="3" t="s">
        <v>716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46022</v>
      </c>
      <c r="D892" s="3" t="s">
        <v>717</v>
      </c>
      <c r="E892" s="3">
        <v>15</v>
      </c>
      <c r="F892" s="3" t="s">
        <v>718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46022</v>
      </c>
      <c r="D893" s="3" t="s">
        <v>719</v>
      </c>
      <c r="E893" s="3">
        <v>15</v>
      </c>
      <c r="F893" s="3" t="s">
        <v>720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46022</v>
      </c>
      <c r="D894" s="3" t="s">
        <v>721</v>
      </c>
      <c r="E894" s="3">
        <v>15</v>
      </c>
      <c r="F894" s="3" t="s">
        <v>722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46022</v>
      </c>
      <c r="D895" s="3" t="s">
        <v>723</v>
      </c>
      <c r="E895" s="3">
        <v>15</v>
      </c>
      <c r="F895" s="3" t="s">
        <v>710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46022</v>
      </c>
      <c r="D896" s="3" t="s">
        <v>724</v>
      </c>
      <c r="E896" s="3">
        <v>15</v>
      </c>
      <c r="F896" s="3" t="s">
        <v>725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46022</v>
      </c>
      <c r="D897" s="3" t="s">
        <v>726</v>
      </c>
      <c r="E897" s="3">
        <v>15</v>
      </c>
      <c r="F897" s="3" t="s">
        <v>727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46022</v>
      </c>
      <c r="D898" s="3" t="s">
        <v>728</v>
      </c>
      <c r="E898" s="3">
        <v>15</v>
      </c>
      <c r="F898" s="3" t="s">
        <v>141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46022</v>
      </c>
      <c r="D899" s="3" t="s">
        <v>729</v>
      </c>
      <c r="E899" s="3">
        <v>15</v>
      </c>
      <c r="F899" s="3" t="s">
        <v>143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46022</v>
      </c>
      <c r="D900" s="3" t="s">
        <v>730</v>
      </c>
      <c r="E900" s="3">
        <v>15</v>
      </c>
      <c r="F900" s="3" t="s">
        <v>147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46022</v>
      </c>
      <c r="D901" s="3" t="s">
        <v>731</v>
      </c>
      <c r="E901" s="3">
        <v>15</v>
      </c>
      <c r="F901" s="3" t="s">
        <v>149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46022</v>
      </c>
      <c r="D902" s="3" t="s">
        <v>732</v>
      </c>
      <c r="E902" s="3">
        <v>15</v>
      </c>
      <c r="F902" s="3" t="s">
        <v>733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46022</v>
      </c>
      <c r="D903" s="3" t="s">
        <v>734</v>
      </c>
      <c r="E903" s="3">
        <v>15</v>
      </c>
      <c r="F903" s="3" t="s">
        <v>155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46022</v>
      </c>
      <c r="D904" s="3" t="s">
        <v>735</v>
      </c>
      <c r="E904" s="3">
        <v>15</v>
      </c>
      <c r="F904" s="3" t="s">
        <v>736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46022</v>
      </c>
      <c r="D905" s="3" t="s">
        <v>737</v>
      </c>
      <c r="E905" s="3">
        <v>15</v>
      </c>
      <c r="F905" s="3" t="s">
        <v>738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46022</v>
      </c>
      <c r="D906" s="3" t="s">
        <v>739</v>
      </c>
      <c r="E906" s="3">
        <v>15</v>
      </c>
      <c r="F906" s="3" t="s">
        <v>740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46022</v>
      </c>
      <c r="D907" s="3" t="s">
        <v>741</v>
      </c>
      <c r="E907" s="3">
        <v>15</v>
      </c>
      <c r="F907" s="3" t="s">
        <v>710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46022</v>
      </c>
      <c r="D908" s="3" t="s">
        <v>742</v>
      </c>
      <c r="E908" s="3">
        <v>15</v>
      </c>
      <c r="F908" s="3" t="s">
        <v>743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46022</v>
      </c>
      <c r="D909" s="3" t="s">
        <v>744</v>
      </c>
      <c r="E909" s="3">
        <v>15</v>
      </c>
      <c r="F909" s="3" t="s">
        <v>745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46022</v>
      </c>
      <c r="D910" s="3" t="s">
        <v>746</v>
      </c>
      <c r="E910" s="3">
        <v>15</v>
      </c>
      <c r="F910" s="3" t="s">
        <v>747</v>
      </c>
      <c r="H910" s="3" t="e">
        <f>#REF!</f>
        <v>#REF!</v>
      </c>
    </row>
    <row r="911" spans="1:8" s="2" customFormat="1">
      <c r="C911" s="6"/>
      <c r="F911" s="7" t="s">
        <v>748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46022</v>
      </c>
      <c r="D912" s="3" t="s">
        <v>749</v>
      </c>
      <c r="E912" s="3">
        <v>1</v>
      </c>
      <c r="F912" s="3" t="s">
        <v>750</v>
      </c>
      <c r="G912" s="3" t="s">
        <v>751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46022</v>
      </c>
      <c r="D913" s="3" t="s">
        <v>752</v>
      </c>
      <c r="E913" s="3">
        <v>1</v>
      </c>
      <c r="F913" s="3" t="s">
        <v>753</v>
      </c>
      <c r="G913" s="3" t="s">
        <v>751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46022</v>
      </c>
      <c r="D914" s="3" t="s">
        <v>754</v>
      </c>
      <c r="E914" s="3">
        <v>1</v>
      </c>
      <c r="F914" s="3" t="s">
        <v>755</v>
      </c>
      <c r="G914" s="3" t="s">
        <v>751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46022</v>
      </c>
      <c r="D915" s="3" t="s">
        <v>756</v>
      </c>
      <c r="E915" s="3">
        <v>1</v>
      </c>
      <c r="F915" s="3" t="s">
        <v>757</v>
      </c>
      <c r="G915" s="3" t="s">
        <v>751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46022</v>
      </c>
      <c r="D916" s="3" t="s">
        <v>758</v>
      </c>
      <c r="E916" s="3">
        <v>1</v>
      </c>
      <c r="F916" s="3" t="s">
        <v>759</v>
      </c>
      <c r="G916" s="3" t="s">
        <v>751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46022</v>
      </c>
      <c r="D917" s="3" t="s">
        <v>760</v>
      </c>
      <c r="E917" s="3">
        <v>1</v>
      </c>
      <c r="F917" s="3" t="s">
        <v>761</v>
      </c>
      <c r="G917" s="3" t="s">
        <v>751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46022</v>
      </c>
      <c r="D918" s="3" t="s">
        <v>762</v>
      </c>
      <c r="E918" s="3">
        <v>1</v>
      </c>
      <c r="F918" s="3" t="s">
        <v>763</v>
      </c>
      <c r="G918" s="3" t="s">
        <v>751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46022</v>
      </c>
      <c r="D919" s="3" t="s">
        <v>764</v>
      </c>
      <c r="E919" s="3">
        <v>1</v>
      </c>
      <c r="F919" s="3" t="s">
        <v>765</v>
      </c>
      <c r="G919" s="3" t="s">
        <v>751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46022</v>
      </c>
      <c r="D920" s="3" t="s">
        <v>766</v>
      </c>
      <c r="E920" s="3">
        <v>1</v>
      </c>
      <c r="F920" s="3" t="s">
        <v>759</v>
      </c>
      <c r="G920" s="3" t="s">
        <v>751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46022</v>
      </c>
      <c r="D921" s="3" t="s">
        <v>767</v>
      </c>
      <c r="E921" s="3">
        <v>1</v>
      </c>
      <c r="F921" s="3" t="s">
        <v>768</v>
      </c>
      <c r="G921" s="3" t="s">
        <v>751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46022</v>
      </c>
      <c r="D922" s="3" t="s">
        <v>769</v>
      </c>
      <c r="E922" s="3">
        <v>1</v>
      </c>
      <c r="F922" s="3" t="s">
        <v>770</v>
      </c>
      <c r="G922" s="3" t="s">
        <v>751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46022</v>
      </c>
      <c r="D923" s="3" t="s">
        <v>771</v>
      </c>
      <c r="E923" s="3">
        <v>1</v>
      </c>
      <c r="F923" s="3" t="s">
        <v>772</v>
      </c>
      <c r="G923" s="3" t="s">
        <v>751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46022</v>
      </c>
      <c r="D924" s="3" t="s">
        <v>773</v>
      </c>
      <c r="E924" s="3">
        <v>1</v>
      </c>
      <c r="F924" s="3" t="s">
        <v>774</v>
      </c>
      <c r="G924" s="3" t="s">
        <v>751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46022</v>
      </c>
      <c r="D925" s="3" t="s">
        <v>775</v>
      </c>
      <c r="E925" s="3">
        <v>1</v>
      </c>
      <c r="F925" s="3" t="s">
        <v>776</v>
      </c>
      <c r="G925" s="3" t="s">
        <v>751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46022</v>
      </c>
      <c r="D926" s="3" t="s">
        <v>777</v>
      </c>
      <c r="E926" s="3">
        <v>1</v>
      </c>
      <c r="F926" s="3" t="s">
        <v>778</v>
      </c>
      <c r="G926" s="3" t="s">
        <v>751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46022</v>
      </c>
      <c r="D927" s="3" t="s">
        <v>779</v>
      </c>
      <c r="E927" s="3">
        <v>1</v>
      </c>
      <c r="F927" s="3" t="s">
        <v>780</v>
      </c>
      <c r="G927" s="3" t="s">
        <v>751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46022</v>
      </c>
      <c r="D928" s="3" t="s">
        <v>781</v>
      </c>
      <c r="E928" s="3">
        <v>1</v>
      </c>
      <c r="F928" s="3" t="s">
        <v>782</v>
      </c>
      <c r="G928" s="3" t="s">
        <v>751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46022</v>
      </c>
      <c r="D929" s="3" t="s">
        <v>783</v>
      </c>
      <c r="E929" s="3">
        <v>1</v>
      </c>
      <c r="F929" s="3" t="s">
        <v>784</v>
      </c>
      <c r="G929" s="3" t="s">
        <v>751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46022</v>
      </c>
      <c r="D930" s="3" t="s">
        <v>785</v>
      </c>
      <c r="E930" s="3">
        <v>1</v>
      </c>
      <c r="F930" s="3" t="s">
        <v>786</v>
      </c>
      <c r="G930" s="3" t="s">
        <v>751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46022</v>
      </c>
      <c r="D931" s="3" t="s">
        <v>787</v>
      </c>
      <c r="E931" s="3">
        <v>1</v>
      </c>
      <c r="F931" s="3" t="s">
        <v>788</v>
      </c>
      <c r="G931" s="3" t="s">
        <v>751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46022</v>
      </c>
      <c r="D932" s="3" t="s">
        <v>789</v>
      </c>
      <c r="E932" s="3">
        <v>1</v>
      </c>
      <c r="F932" s="3" t="s">
        <v>790</v>
      </c>
      <c r="G932" s="3" t="s">
        <v>751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46022</v>
      </c>
      <c r="D933" s="3" t="s">
        <v>791</v>
      </c>
      <c r="E933" s="3">
        <v>1</v>
      </c>
      <c r="F933" s="3" t="s">
        <v>792</v>
      </c>
      <c r="G933" s="3" t="s">
        <v>751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46022</v>
      </c>
      <c r="D934" s="3" t="s">
        <v>793</v>
      </c>
      <c r="E934" s="3">
        <v>1</v>
      </c>
      <c r="F934" s="3" t="s">
        <v>794</v>
      </c>
      <c r="G934" s="3" t="s">
        <v>751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46022</v>
      </c>
      <c r="D935" s="3" t="s">
        <v>795</v>
      </c>
      <c r="E935" s="3">
        <v>1</v>
      </c>
      <c r="F935" s="3" t="s">
        <v>796</v>
      </c>
      <c r="G935" s="3" t="s">
        <v>751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46022</v>
      </c>
      <c r="D936" s="3" t="s">
        <v>797</v>
      </c>
      <c r="E936" s="3">
        <v>1</v>
      </c>
      <c r="F936" s="3" t="s">
        <v>798</v>
      </c>
      <c r="G936" s="3" t="s">
        <v>751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46022</v>
      </c>
      <c r="D937" s="3" t="s">
        <v>799</v>
      </c>
      <c r="E937" s="3">
        <v>1</v>
      </c>
      <c r="F937" s="3" t="s">
        <v>800</v>
      </c>
      <c r="G937" s="3" t="s">
        <v>751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46022</v>
      </c>
      <c r="D938" s="3" t="s">
        <v>801</v>
      </c>
      <c r="E938" s="3">
        <v>1</v>
      </c>
      <c r="F938" s="3" t="s">
        <v>802</v>
      </c>
      <c r="G938" s="3" t="s">
        <v>751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46022</v>
      </c>
      <c r="D939" s="3" t="s">
        <v>803</v>
      </c>
      <c r="E939" s="3">
        <v>1</v>
      </c>
      <c r="F939" s="3" t="s">
        <v>804</v>
      </c>
      <c r="G939" s="3" t="s">
        <v>751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46022</v>
      </c>
      <c r="D940" s="3" t="s">
        <v>805</v>
      </c>
      <c r="E940" s="3">
        <v>1</v>
      </c>
      <c r="F940" s="3" t="s">
        <v>806</v>
      </c>
      <c r="G940" s="3" t="s">
        <v>751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46022</v>
      </c>
      <c r="D941" s="3" t="s">
        <v>807</v>
      </c>
      <c r="E941" s="3">
        <v>1</v>
      </c>
      <c r="F941" s="3" t="s">
        <v>778</v>
      </c>
      <c r="G941" s="3" t="s">
        <v>751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46022</v>
      </c>
      <c r="D942" s="3" t="s">
        <v>808</v>
      </c>
      <c r="E942" s="3">
        <v>1</v>
      </c>
      <c r="F942" s="3" t="s">
        <v>809</v>
      </c>
      <c r="G942" s="3" t="s">
        <v>751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46022</v>
      </c>
      <c r="D943" s="3" t="s">
        <v>810</v>
      </c>
      <c r="E943" s="3">
        <v>1</v>
      </c>
      <c r="F943" s="3" t="s">
        <v>811</v>
      </c>
      <c r="G943" s="3" t="s">
        <v>751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46022</v>
      </c>
      <c r="D944" s="3" t="s">
        <v>749</v>
      </c>
      <c r="E944" s="3">
        <v>2</v>
      </c>
      <c r="F944" s="3" t="s">
        <v>750</v>
      </c>
      <c r="G944" s="3" t="s">
        <v>751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46022</v>
      </c>
      <c r="D945" s="3" t="s">
        <v>752</v>
      </c>
      <c r="E945" s="3">
        <v>2</v>
      </c>
      <c r="F945" s="3" t="s">
        <v>753</v>
      </c>
      <c r="G945" s="3" t="s">
        <v>751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46022</v>
      </c>
      <c r="D946" s="3" t="s">
        <v>754</v>
      </c>
      <c r="E946" s="3">
        <v>2</v>
      </c>
      <c r="F946" s="3" t="s">
        <v>755</v>
      </c>
      <c r="G946" s="3" t="s">
        <v>751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46022</v>
      </c>
      <c r="D947" s="3" t="s">
        <v>756</v>
      </c>
      <c r="E947" s="3">
        <v>2</v>
      </c>
      <c r="F947" s="3" t="s">
        <v>757</v>
      </c>
      <c r="G947" s="3" t="s">
        <v>751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46022</v>
      </c>
      <c r="D948" s="3" t="s">
        <v>758</v>
      </c>
      <c r="E948" s="3">
        <v>2</v>
      </c>
      <c r="F948" s="3" t="s">
        <v>759</v>
      </c>
      <c r="G948" s="3" t="s">
        <v>751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46022</v>
      </c>
      <c r="D949" s="3" t="s">
        <v>760</v>
      </c>
      <c r="E949" s="3">
        <v>2</v>
      </c>
      <c r="F949" s="3" t="s">
        <v>761</v>
      </c>
      <c r="G949" s="3" t="s">
        <v>751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46022</v>
      </c>
      <c r="D950" s="3" t="s">
        <v>762</v>
      </c>
      <c r="E950" s="3">
        <v>2</v>
      </c>
      <c r="F950" s="3" t="s">
        <v>763</v>
      </c>
      <c r="G950" s="3" t="s">
        <v>751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46022</v>
      </c>
      <c r="D951" s="3" t="s">
        <v>764</v>
      </c>
      <c r="E951" s="3">
        <v>2</v>
      </c>
      <c r="F951" s="3" t="s">
        <v>765</v>
      </c>
      <c r="G951" s="3" t="s">
        <v>751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46022</v>
      </c>
      <c r="D952" s="3" t="s">
        <v>766</v>
      </c>
      <c r="E952" s="3">
        <v>2</v>
      </c>
      <c r="F952" s="3" t="s">
        <v>759</v>
      </c>
      <c r="G952" s="3" t="s">
        <v>751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46022</v>
      </c>
      <c r="D953" s="3" t="s">
        <v>767</v>
      </c>
      <c r="E953" s="3">
        <v>2</v>
      </c>
      <c r="F953" s="3" t="s">
        <v>768</v>
      </c>
      <c r="G953" s="3" t="s">
        <v>751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46022</v>
      </c>
      <c r="D954" s="3" t="s">
        <v>769</v>
      </c>
      <c r="E954" s="3">
        <v>2</v>
      </c>
      <c r="F954" s="3" t="s">
        <v>770</v>
      </c>
      <c r="G954" s="3" t="s">
        <v>751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46022</v>
      </c>
      <c r="D955" s="3" t="s">
        <v>771</v>
      </c>
      <c r="E955" s="3">
        <v>2</v>
      </c>
      <c r="F955" s="3" t="s">
        <v>772</v>
      </c>
      <c r="G955" s="3" t="s">
        <v>751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46022</v>
      </c>
      <c r="D956" s="3" t="s">
        <v>773</v>
      </c>
      <c r="E956" s="3">
        <v>2</v>
      </c>
      <c r="F956" s="3" t="s">
        <v>774</v>
      </c>
      <c r="G956" s="3" t="s">
        <v>751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46022</v>
      </c>
      <c r="D957" s="3" t="s">
        <v>775</v>
      </c>
      <c r="E957" s="3">
        <v>2</v>
      </c>
      <c r="F957" s="3" t="s">
        <v>776</v>
      </c>
      <c r="G957" s="3" t="s">
        <v>751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46022</v>
      </c>
      <c r="D958" s="3" t="s">
        <v>777</v>
      </c>
      <c r="E958" s="3">
        <v>2</v>
      </c>
      <c r="F958" s="3" t="s">
        <v>778</v>
      </c>
      <c r="G958" s="3" t="s">
        <v>751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46022</v>
      </c>
      <c r="D959" s="3" t="s">
        <v>779</v>
      </c>
      <c r="E959" s="3">
        <v>2</v>
      </c>
      <c r="F959" s="3" t="s">
        <v>780</v>
      </c>
      <c r="G959" s="3" t="s">
        <v>751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46022</v>
      </c>
      <c r="D960" s="3" t="s">
        <v>781</v>
      </c>
      <c r="E960" s="3">
        <v>2</v>
      </c>
      <c r="F960" s="3" t="s">
        <v>782</v>
      </c>
      <c r="G960" s="3" t="s">
        <v>751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46022</v>
      </c>
      <c r="D961" s="3" t="s">
        <v>783</v>
      </c>
      <c r="E961" s="3">
        <v>2</v>
      </c>
      <c r="F961" s="3" t="s">
        <v>784</v>
      </c>
      <c r="G961" s="3" t="s">
        <v>751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46022</v>
      </c>
      <c r="D962" s="3" t="s">
        <v>785</v>
      </c>
      <c r="E962" s="3">
        <v>2</v>
      </c>
      <c r="F962" s="3" t="s">
        <v>786</v>
      </c>
      <c r="G962" s="3" t="s">
        <v>751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46022</v>
      </c>
      <c r="D963" s="3" t="s">
        <v>787</v>
      </c>
      <c r="E963" s="3">
        <v>2</v>
      </c>
      <c r="F963" s="3" t="s">
        <v>788</v>
      </c>
      <c r="G963" s="3" t="s">
        <v>751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46022</v>
      </c>
      <c r="D964" s="3" t="s">
        <v>789</v>
      </c>
      <c r="E964" s="3">
        <v>2</v>
      </c>
      <c r="F964" s="3" t="s">
        <v>790</v>
      </c>
      <c r="G964" s="3" t="s">
        <v>751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46022</v>
      </c>
      <c r="D965" s="3" t="s">
        <v>791</v>
      </c>
      <c r="E965" s="3">
        <v>2</v>
      </c>
      <c r="F965" s="3" t="s">
        <v>792</v>
      </c>
      <c r="G965" s="3" t="s">
        <v>751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46022</v>
      </c>
      <c r="D966" s="3" t="s">
        <v>793</v>
      </c>
      <c r="E966" s="3">
        <v>2</v>
      </c>
      <c r="F966" s="3" t="s">
        <v>794</v>
      </c>
      <c r="G966" s="3" t="s">
        <v>751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46022</v>
      </c>
      <c r="D967" s="3" t="s">
        <v>795</v>
      </c>
      <c r="E967" s="3">
        <v>2</v>
      </c>
      <c r="F967" s="3" t="s">
        <v>796</v>
      </c>
      <c r="G967" s="3" t="s">
        <v>751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46022</v>
      </c>
      <c r="D968" s="3" t="s">
        <v>797</v>
      </c>
      <c r="E968" s="3">
        <v>2</v>
      </c>
      <c r="F968" s="3" t="s">
        <v>798</v>
      </c>
      <c r="G968" s="3" t="s">
        <v>751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46022</v>
      </c>
      <c r="D969" s="3" t="s">
        <v>799</v>
      </c>
      <c r="E969" s="3">
        <v>2</v>
      </c>
      <c r="F969" s="3" t="s">
        <v>800</v>
      </c>
      <c r="G969" s="3" t="s">
        <v>751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46022</v>
      </c>
      <c r="D970" s="3" t="s">
        <v>801</v>
      </c>
      <c r="E970" s="3">
        <v>2</v>
      </c>
      <c r="F970" s="3" t="s">
        <v>802</v>
      </c>
      <c r="G970" s="3" t="s">
        <v>751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46022</v>
      </c>
      <c r="D971" s="3" t="s">
        <v>803</v>
      </c>
      <c r="E971" s="3">
        <v>2</v>
      </c>
      <c r="F971" s="3" t="s">
        <v>804</v>
      </c>
      <c r="G971" s="3" t="s">
        <v>751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46022</v>
      </c>
      <c r="D972" s="3" t="s">
        <v>805</v>
      </c>
      <c r="E972" s="3">
        <v>2</v>
      </c>
      <c r="F972" s="3" t="s">
        <v>806</v>
      </c>
      <c r="G972" s="3" t="s">
        <v>751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46022</v>
      </c>
      <c r="D973" s="3" t="s">
        <v>807</v>
      </c>
      <c r="E973" s="3">
        <v>2</v>
      </c>
      <c r="F973" s="3" t="s">
        <v>778</v>
      </c>
      <c r="G973" s="3" t="s">
        <v>751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46022</v>
      </c>
      <c r="D974" s="3" t="s">
        <v>808</v>
      </c>
      <c r="E974" s="3">
        <v>2</v>
      </c>
      <c r="F974" s="3" t="s">
        <v>809</v>
      </c>
      <c r="G974" s="3" t="s">
        <v>751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46022</v>
      </c>
      <c r="D975" s="3" t="s">
        <v>810</v>
      </c>
      <c r="E975" s="3">
        <v>2</v>
      </c>
      <c r="F975" s="3" t="s">
        <v>811</v>
      </c>
      <c r="G975" s="3" t="s">
        <v>751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46022</v>
      </c>
      <c r="D976" s="3" t="s">
        <v>749</v>
      </c>
      <c r="E976" s="3">
        <v>3</v>
      </c>
      <c r="F976" s="3" t="s">
        <v>750</v>
      </c>
      <c r="G976" s="3" t="s">
        <v>751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46022</v>
      </c>
      <c r="D977" s="3" t="s">
        <v>752</v>
      </c>
      <c r="E977" s="3">
        <v>3</v>
      </c>
      <c r="F977" s="3" t="s">
        <v>753</v>
      </c>
      <c r="G977" s="3" t="s">
        <v>751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46022</v>
      </c>
      <c r="D978" s="3" t="s">
        <v>754</v>
      </c>
      <c r="E978" s="3">
        <v>3</v>
      </c>
      <c r="F978" s="3" t="s">
        <v>755</v>
      </c>
      <c r="G978" s="3" t="s">
        <v>751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46022</v>
      </c>
      <c r="D979" s="3" t="s">
        <v>756</v>
      </c>
      <c r="E979" s="3">
        <v>3</v>
      </c>
      <c r="F979" s="3" t="s">
        <v>757</v>
      </c>
      <c r="G979" s="3" t="s">
        <v>751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46022</v>
      </c>
      <c r="D980" s="3" t="s">
        <v>758</v>
      </c>
      <c r="E980" s="3">
        <v>3</v>
      </c>
      <c r="F980" s="3" t="s">
        <v>759</v>
      </c>
      <c r="G980" s="3" t="s">
        <v>751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46022</v>
      </c>
      <c r="D981" s="3" t="s">
        <v>760</v>
      </c>
      <c r="E981" s="3">
        <v>3</v>
      </c>
      <c r="F981" s="3" t="s">
        <v>761</v>
      </c>
      <c r="G981" s="3" t="s">
        <v>751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46022</v>
      </c>
      <c r="D982" s="3" t="s">
        <v>762</v>
      </c>
      <c r="E982" s="3">
        <v>3</v>
      </c>
      <c r="F982" s="3" t="s">
        <v>763</v>
      </c>
      <c r="G982" s="3" t="s">
        <v>751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46022</v>
      </c>
      <c r="D983" s="3" t="s">
        <v>764</v>
      </c>
      <c r="E983" s="3">
        <v>3</v>
      </c>
      <c r="F983" s="3" t="s">
        <v>765</v>
      </c>
      <c r="G983" s="3" t="s">
        <v>751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46022</v>
      </c>
      <c r="D984" s="3" t="s">
        <v>766</v>
      </c>
      <c r="E984" s="3">
        <v>3</v>
      </c>
      <c r="F984" s="3" t="s">
        <v>759</v>
      </c>
      <c r="G984" s="3" t="s">
        <v>751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46022</v>
      </c>
      <c r="D985" s="3" t="s">
        <v>767</v>
      </c>
      <c r="E985" s="3">
        <v>3</v>
      </c>
      <c r="F985" s="3" t="s">
        <v>768</v>
      </c>
      <c r="G985" s="3" t="s">
        <v>751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46022</v>
      </c>
      <c r="D986" s="3" t="s">
        <v>769</v>
      </c>
      <c r="E986" s="3">
        <v>3</v>
      </c>
      <c r="F986" s="3" t="s">
        <v>770</v>
      </c>
      <c r="G986" s="3" t="s">
        <v>751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46022</v>
      </c>
      <c r="D987" s="3" t="s">
        <v>771</v>
      </c>
      <c r="E987" s="3">
        <v>3</v>
      </c>
      <c r="F987" s="3" t="s">
        <v>772</v>
      </c>
      <c r="G987" s="3" t="s">
        <v>751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46022</v>
      </c>
      <c r="D988" s="3" t="s">
        <v>773</v>
      </c>
      <c r="E988" s="3">
        <v>3</v>
      </c>
      <c r="F988" s="3" t="s">
        <v>774</v>
      </c>
      <c r="G988" s="3" t="s">
        <v>751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46022</v>
      </c>
      <c r="D989" s="3" t="s">
        <v>775</v>
      </c>
      <c r="E989" s="3">
        <v>3</v>
      </c>
      <c r="F989" s="3" t="s">
        <v>776</v>
      </c>
      <c r="G989" s="3" t="s">
        <v>751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46022</v>
      </c>
      <c r="D990" s="3" t="s">
        <v>777</v>
      </c>
      <c r="E990" s="3">
        <v>3</v>
      </c>
      <c r="F990" s="3" t="s">
        <v>778</v>
      </c>
      <c r="G990" s="3" t="s">
        <v>751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46022</v>
      </c>
      <c r="D991" s="3" t="s">
        <v>779</v>
      </c>
      <c r="E991" s="3">
        <v>3</v>
      </c>
      <c r="F991" s="3" t="s">
        <v>780</v>
      </c>
      <c r="G991" s="3" t="s">
        <v>751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46022</v>
      </c>
      <c r="D992" s="3" t="s">
        <v>781</v>
      </c>
      <c r="E992" s="3">
        <v>3</v>
      </c>
      <c r="F992" s="3" t="s">
        <v>782</v>
      </c>
      <c r="G992" s="3" t="s">
        <v>751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46022</v>
      </c>
      <c r="D993" s="3" t="s">
        <v>783</v>
      </c>
      <c r="E993" s="3">
        <v>3</v>
      </c>
      <c r="F993" s="3" t="s">
        <v>784</v>
      </c>
      <c r="G993" s="3" t="s">
        <v>751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46022</v>
      </c>
      <c r="D994" s="3" t="s">
        <v>785</v>
      </c>
      <c r="E994" s="3">
        <v>3</v>
      </c>
      <c r="F994" s="3" t="s">
        <v>786</v>
      </c>
      <c r="G994" s="3" t="s">
        <v>751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46022</v>
      </c>
      <c r="D995" s="3" t="s">
        <v>787</v>
      </c>
      <c r="E995" s="3">
        <v>3</v>
      </c>
      <c r="F995" s="3" t="s">
        <v>788</v>
      </c>
      <c r="G995" s="3" t="s">
        <v>751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46022</v>
      </c>
      <c r="D996" s="3" t="s">
        <v>789</v>
      </c>
      <c r="E996" s="3">
        <v>3</v>
      </c>
      <c r="F996" s="3" t="s">
        <v>790</v>
      </c>
      <c r="G996" s="3" t="s">
        <v>751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46022</v>
      </c>
      <c r="D997" s="3" t="s">
        <v>791</v>
      </c>
      <c r="E997" s="3">
        <v>3</v>
      </c>
      <c r="F997" s="3" t="s">
        <v>792</v>
      </c>
      <c r="G997" s="3" t="s">
        <v>751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46022</v>
      </c>
      <c r="D998" s="3" t="s">
        <v>793</v>
      </c>
      <c r="E998" s="3">
        <v>3</v>
      </c>
      <c r="F998" s="3" t="s">
        <v>794</v>
      </c>
      <c r="G998" s="3" t="s">
        <v>751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46022</v>
      </c>
      <c r="D999" s="3" t="s">
        <v>795</v>
      </c>
      <c r="E999" s="3">
        <v>3</v>
      </c>
      <c r="F999" s="3" t="s">
        <v>796</v>
      </c>
      <c r="G999" s="3" t="s">
        <v>751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46022</v>
      </c>
      <c r="D1000" s="3" t="s">
        <v>797</v>
      </c>
      <c r="E1000" s="3">
        <v>3</v>
      </c>
      <c r="F1000" s="3" t="s">
        <v>798</v>
      </c>
      <c r="G1000" s="3" t="s">
        <v>751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46022</v>
      </c>
      <c r="D1001" s="3" t="s">
        <v>799</v>
      </c>
      <c r="E1001" s="3">
        <v>3</v>
      </c>
      <c r="F1001" s="3" t="s">
        <v>800</v>
      </c>
      <c r="G1001" s="3" t="s">
        <v>751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46022</v>
      </c>
      <c r="D1002" s="3" t="s">
        <v>801</v>
      </c>
      <c r="E1002" s="3">
        <v>3</v>
      </c>
      <c r="F1002" s="3" t="s">
        <v>802</v>
      </c>
      <c r="G1002" s="3" t="s">
        <v>751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46022</v>
      </c>
      <c r="D1003" s="3" t="s">
        <v>803</v>
      </c>
      <c r="E1003" s="3">
        <v>3</v>
      </c>
      <c r="F1003" s="3" t="s">
        <v>804</v>
      </c>
      <c r="G1003" s="3" t="s">
        <v>751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46022</v>
      </c>
      <c r="D1004" s="3" t="s">
        <v>805</v>
      </c>
      <c r="E1004" s="3">
        <v>3</v>
      </c>
      <c r="F1004" s="3" t="s">
        <v>806</v>
      </c>
      <c r="G1004" s="3" t="s">
        <v>751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46022</v>
      </c>
      <c r="D1005" s="3" t="s">
        <v>807</v>
      </c>
      <c r="E1005" s="3">
        <v>3</v>
      </c>
      <c r="F1005" s="3" t="s">
        <v>778</v>
      </c>
      <c r="G1005" s="3" t="s">
        <v>751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46022</v>
      </c>
      <c r="D1006" s="3" t="s">
        <v>808</v>
      </c>
      <c r="E1006" s="3">
        <v>3</v>
      </c>
      <c r="F1006" s="3" t="s">
        <v>809</v>
      </c>
      <c r="G1006" s="3" t="s">
        <v>751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46022</v>
      </c>
      <c r="D1007" s="3" t="s">
        <v>810</v>
      </c>
      <c r="E1007" s="3">
        <v>3</v>
      </c>
      <c r="F1007" s="3" t="s">
        <v>811</v>
      </c>
      <c r="G1007" s="3" t="s">
        <v>751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46022</v>
      </c>
      <c r="D1008" s="3" t="s">
        <v>812</v>
      </c>
      <c r="E1008" s="3">
        <v>1</v>
      </c>
      <c r="F1008" s="3" t="s">
        <v>813</v>
      </c>
      <c r="G1008" s="3" t="s">
        <v>814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46022</v>
      </c>
      <c r="D1009" s="3" t="s">
        <v>815</v>
      </c>
      <c r="E1009" s="3">
        <v>1</v>
      </c>
      <c r="F1009" s="3" t="s">
        <v>816</v>
      </c>
      <c r="G1009" s="3" t="s">
        <v>814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46022</v>
      </c>
      <c r="D1010" s="3" t="s">
        <v>817</v>
      </c>
      <c r="E1010" s="3">
        <v>1</v>
      </c>
      <c r="F1010" s="3" t="s">
        <v>818</v>
      </c>
      <c r="G1010" s="3" t="s">
        <v>814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46022</v>
      </c>
      <c r="D1011" s="3" t="s">
        <v>819</v>
      </c>
      <c r="E1011" s="3">
        <v>1</v>
      </c>
      <c r="F1011" s="3" t="s">
        <v>820</v>
      </c>
      <c r="G1011" s="3" t="s">
        <v>814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46022</v>
      </c>
      <c r="D1012" s="3" t="s">
        <v>821</v>
      </c>
      <c r="E1012" s="3">
        <v>1</v>
      </c>
      <c r="F1012" s="3" t="s">
        <v>822</v>
      </c>
      <c r="G1012" s="3" t="s">
        <v>814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46022</v>
      </c>
      <c r="D1013" s="3" t="s">
        <v>823</v>
      </c>
      <c r="E1013" s="3">
        <v>1</v>
      </c>
      <c r="F1013" s="3" t="s">
        <v>824</v>
      </c>
      <c r="G1013" s="3" t="s">
        <v>814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46022</v>
      </c>
      <c r="D1014" s="3" t="s">
        <v>825</v>
      </c>
      <c r="E1014" s="3">
        <v>1</v>
      </c>
      <c r="F1014" s="3" t="s">
        <v>826</v>
      </c>
      <c r="G1014" s="3" t="s">
        <v>814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46022</v>
      </c>
      <c r="D1015" s="3" t="s">
        <v>827</v>
      </c>
      <c r="E1015" s="3">
        <v>1</v>
      </c>
      <c r="F1015" s="3" t="s">
        <v>828</v>
      </c>
      <c r="G1015" s="3" t="s">
        <v>814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46022</v>
      </c>
      <c r="D1016" s="3" t="s">
        <v>829</v>
      </c>
      <c r="E1016" s="3">
        <v>1</v>
      </c>
      <c r="F1016" s="3" t="s">
        <v>826</v>
      </c>
      <c r="G1016" s="3" t="s">
        <v>814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46022</v>
      </c>
      <c r="D1017" s="3" t="s">
        <v>830</v>
      </c>
      <c r="E1017" s="3">
        <v>1</v>
      </c>
      <c r="F1017" s="3" t="s">
        <v>173</v>
      </c>
      <c r="G1017" s="3" t="s">
        <v>814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46022</v>
      </c>
      <c r="D1018" s="3" t="s">
        <v>831</v>
      </c>
      <c r="E1018" s="3">
        <v>1</v>
      </c>
      <c r="F1018" s="3" t="s">
        <v>176</v>
      </c>
      <c r="G1018" s="3" t="s">
        <v>814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46022</v>
      </c>
      <c r="D1019" s="3" t="s">
        <v>832</v>
      </c>
      <c r="E1019" s="3">
        <v>1</v>
      </c>
      <c r="F1019" s="3" t="s">
        <v>833</v>
      </c>
      <c r="G1019" s="3" t="s">
        <v>814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46022</v>
      </c>
      <c r="D1020" s="3" t="s">
        <v>834</v>
      </c>
      <c r="E1020" s="3">
        <v>1</v>
      </c>
      <c r="F1020" s="3" t="s">
        <v>835</v>
      </c>
      <c r="G1020" s="3" t="s">
        <v>814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46022</v>
      </c>
      <c r="D1021" s="3" t="s">
        <v>836</v>
      </c>
      <c r="E1021" s="3">
        <v>1</v>
      </c>
      <c r="F1021" s="3" t="s">
        <v>837</v>
      </c>
      <c r="G1021" s="3" t="s">
        <v>814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46022</v>
      </c>
      <c r="D1022" s="3" t="s">
        <v>838</v>
      </c>
      <c r="E1022" s="3">
        <v>1</v>
      </c>
      <c r="F1022" s="3" t="s">
        <v>839</v>
      </c>
      <c r="G1022" s="3" t="s">
        <v>814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46022</v>
      </c>
      <c r="D1023" s="3" t="s">
        <v>840</v>
      </c>
      <c r="E1023" s="3">
        <v>1</v>
      </c>
      <c r="F1023" s="3" t="s">
        <v>841</v>
      </c>
      <c r="G1023" s="3" t="s">
        <v>814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46022</v>
      </c>
      <c r="D1024" s="3" t="s">
        <v>842</v>
      </c>
      <c r="E1024" s="3">
        <v>1</v>
      </c>
      <c r="F1024" s="3" t="s">
        <v>813</v>
      </c>
      <c r="G1024" s="3" t="s">
        <v>814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46022</v>
      </c>
      <c r="D1025" s="3" t="s">
        <v>843</v>
      </c>
      <c r="E1025" s="3">
        <v>1</v>
      </c>
      <c r="F1025" s="3" t="s">
        <v>844</v>
      </c>
      <c r="G1025" s="3" t="s">
        <v>814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46022</v>
      </c>
      <c r="D1026" s="3" t="s">
        <v>845</v>
      </c>
      <c r="E1026" s="3">
        <v>1</v>
      </c>
      <c r="F1026" s="3" t="s">
        <v>846</v>
      </c>
      <c r="G1026" s="3" t="s">
        <v>814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46022</v>
      </c>
      <c r="D1027" s="3" t="s">
        <v>847</v>
      </c>
      <c r="E1027" s="3">
        <v>1</v>
      </c>
      <c r="F1027" s="3" t="s">
        <v>848</v>
      </c>
      <c r="G1027" s="3" t="s">
        <v>814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46022</v>
      </c>
      <c r="D1028" s="3" t="s">
        <v>849</v>
      </c>
      <c r="E1028" s="3">
        <v>1</v>
      </c>
      <c r="F1028" s="3" t="s">
        <v>822</v>
      </c>
      <c r="G1028" s="3" t="s">
        <v>814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46022</v>
      </c>
      <c r="D1029" s="3" t="s">
        <v>850</v>
      </c>
      <c r="E1029" s="3">
        <v>1</v>
      </c>
      <c r="F1029" s="3" t="s">
        <v>851</v>
      </c>
      <c r="G1029" s="3" t="s">
        <v>814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46022</v>
      </c>
      <c r="D1030" s="3" t="s">
        <v>852</v>
      </c>
      <c r="E1030" s="3">
        <v>1</v>
      </c>
      <c r="F1030" s="3" t="s">
        <v>853</v>
      </c>
      <c r="G1030" s="3" t="s">
        <v>814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46022</v>
      </c>
      <c r="D1031" s="3" t="s">
        <v>854</v>
      </c>
      <c r="E1031" s="3">
        <v>1</v>
      </c>
      <c r="F1031" s="3" t="s">
        <v>855</v>
      </c>
      <c r="G1031" s="3" t="s">
        <v>814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46022</v>
      </c>
      <c r="D1032" s="3" t="s">
        <v>856</v>
      </c>
      <c r="E1032" s="3">
        <v>1</v>
      </c>
      <c r="F1032" s="3" t="s">
        <v>826</v>
      </c>
      <c r="G1032" s="3" t="s">
        <v>814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46022</v>
      </c>
      <c r="D1033" s="3" t="s">
        <v>857</v>
      </c>
      <c r="E1033" s="3">
        <v>1</v>
      </c>
      <c r="F1033" s="3" t="s">
        <v>858</v>
      </c>
      <c r="G1033" s="3" t="s">
        <v>814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46022</v>
      </c>
      <c r="D1034" s="3" t="s">
        <v>859</v>
      </c>
      <c r="E1034" s="3">
        <v>1</v>
      </c>
      <c r="F1034" s="3" t="s">
        <v>860</v>
      </c>
      <c r="G1034" s="3" t="s">
        <v>814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46022</v>
      </c>
      <c r="D1035" s="3" t="s">
        <v>861</v>
      </c>
      <c r="E1035" s="3">
        <v>1</v>
      </c>
      <c r="F1035" s="3" t="s">
        <v>862</v>
      </c>
      <c r="G1035" s="3" t="s">
        <v>814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46022</v>
      </c>
      <c r="D1036" s="3" t="s">
        <v>863</v>
      </c>
      <c r="E1036" s="3">
        <v>1</v>
      </c>
      <c r="F1036" s="3" t="s">
        <v>864</v>
      </c>
      <c r="G1036" s="3" t="s">
        <v>814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46022</v>
      </c>
      <c r="D1037" s="3" t="s">
        <v>865</v>
      </c>
      <c r="E1037" s="3">
        <v>1</v>
      </c>
      <c r="F1037" s="3" t="s">
        <v>866</v>
      </c>
      <c r="G1037" s="3" t="s">
        <v>814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46022</v>
      </c>
      <c r="D1038" s="3" t="s">
        <v>867</v>
      </c>
      <c r="E1038" s="3">
        <v>1</v>
      </c>
      <c r="F1038" s="3" t="s">
        <v>868</v>
      </c>
      <c r="G1038" s="3" t="s">
        <v>814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46022</v>
      </c>
      <c r="D1039" s="3" t="s">
        <v>869</v>
      </c>
      <c r="E1039" s="3">
        <v>1</v>
      </c>
      <c r="F1039" s="3" t="s">
        <v>870</v>
      </c>
      <c r="G1039" s="3" t="s">
        <v>814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46022</v>
      </c>
      <c r="D1040" s="3" t="s">
        <v>871</v>
      </c>
      <c r="E1040" s="3">
        <v>1</v>
      </c>
      <c r="F1040" s="3" t="s">
        <v>872</v>
      </c>
      <c r="G1040" s="3" t="s">
        <v>814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46022</v>
      </c>
      <c r="D1041" s="3" t="s">
        <v>873</v>
      </c>
      <c r="E1041" s="3">
        <v>1</v>
      </c>
      <c r="F1041" s="3" t="s">
        <v>874</v>
      </c>
      <c r="G1041" s="3" t="s">
        <v>814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46022</v>
      </c>
      <c r="D1042" s="3" t="s">
        <v>875</v>
      </c>
      <c r="E1042" s="3">
        <v>1</v>
      </c>
      <c r="F1042" s="3" t="s">
        <v>876</v>
      </c>
      <c r="G1042" s="3" t="s">
        <v>814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46022</v>
      </c>
      <c r="D1043" s="3" t="s">
        <v>877</v>
      </c>
      <c r="E1043" s="3">
        <v>1</v>
      </c>
      <c r="F1043" s="3" t="s">
        <v>878</v>
      </c>
      <c r="G1043" s="3" t="s">
        <v>814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46022</v>
      </c>
      <c r="D1044" s="3" t="s">
        <v>879</v>
      </c>
      <c r="E1044" s="3">
        <v>1</v>
      </c>
      <c r="F1044" s="3" t="s">
        <v>880</v>
      </c>
      <c r="G1044" s="3" t="s">
        <v>814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46022</v>
      </c>
      <c r="D1045" s="3" t="s">
        <v>881</v>
      </c>
      <c r="E1045" s="3">
        <v>1</v>
      </c>
      <c r="F1045" s="3" t="s">
        <v>882</v>
      </c>
      <c r="G1045" s="3" t="s">
        <v>814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46022</v>
      </c>
      <c r="D1046" s="3" t="s">
        <v>883</v>
      </c>
      <c r="E1046" s="3">
        <v>1</v>
      </c>
      <c r="F1046" s="3" t="s">
        <v>884</v>
      </c>
      <c r="G1046" s="3" t="s">
        <v>814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46022</v>
      </c>
      <c r="D1047" s="3" t="s">
        <v>885</v>
      </c>
      <c r="E1047" s="3">
        <v>1</v>
      </c>
      <c r="F1047" s="3" t="s">
        <v>886</v>
      </c>
      <c r="G1047" s="3" t="s">
        <v>814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46022</v>
      </c>
      <c r="D1048" s="3" t="s">
        <v>887</v>
      </c>
      <c r="E1048" s="3">
        <v>1</v>
      </c>
      <c r="F1048" s="3" t="s">
        <v>888</v>
      </c>
      <c r="G1048" s="3" t="s">
        <v>814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46022</v>
      </c>
      <c r="D1049" s="3" t="s">
        <v>889</v>
      </c>
      <c r="E1049" s="3">
        <v>1</v>
      </c>
      <c r="F1049" s="3" t="s">
        <v>890</v>
      </c>
      <c r="G1049" s="3" t="s">
        <v>814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46022</v>
      </c>
      <c r="D1050" s="3" t="s">
        <v>891</v>
      </c>
      <c r="E1050" s="3">
        <v>1</v>
      </c>
      <c r="F1050" s="3" t="s">
        <v>892</v>
      </c>
      <c r="G1050" s="3" t="s">
        <v>814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46022</v>
      </c>
      <c r="D1051" s="3" t="s">
        <v>812</v>
      </c>
      <c r="E1051" s="3">
        <v>2</v>
      </c>
      <c r="F1051" s="3" t="s">
        <v>813</v>
      </c>
      <c r="G1051" s="3" t="s">
        <v>814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46022</v>
      </c>
      <c r="D1052" s="3" t="s">
        <v>815</v>
      </c>
      <c r="E1052" s="3">
        <v>2</v>
      </c>
      <c r="F1052" s="3" t="s">
        <v>816</v>
      </c>
      <c r="G1052" s="3" t="s">
        <v>814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46022</v>
      </c>
      <c r="D1053" s="3" t="s">
        <v>817</v>
      </c>
      <c r="E1053" s="3">
        <v>2</v>
      </c>
      <c r="F1053" s="3" t="s">
        <v>818</v>
      </c>
      <c r="G1053" s="3" t="s">
        <v>814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46022</v>
      </c>
      <c r="D1054" s="3" t="s">
        <v>819</v>
      </c>
      <c r="E1054" s="3">
        <v>2</v>
      </c>
      <c r="F1054" s="3" t="s">
        <v>820</v>
      </c>
      <c r="G1054" s="3" t="s">
        <v>814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46022</v>
      </c>
      <c r="D1055" s="3" t="s">
        <v>821</v>
      </c>
      <c r="E1055" s="3">
        <v>2</v>
      </c>
      <c r="F1055" s="3" t="s">
        <v>822</v>
      </c>
      <c r="G1055" s="3" t="s">
        <v>814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46022</v>
      </c>
      <c r="D1056" s="3" t="s">
        <v>823</v>
      </c>
      <c r="E1056" s="3">
        <v>2</v>
      </c>
      <c r="F1056" s="3" t="s">
        <v>824</v>
      </c>
      <c r="G1056" s="3" t="s">
        <v>814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46022</v>
      </c>
      <c r="D1057" s="3" t="s">
        <v>825</v>
      </c>
      <c r="E1057" s="3">
        <v>2</v>
      </c>
      <c r="F1057" s="3" t="s">
        <v>826</v>
      </c>
      <c r="G1057" s="3" t="s">
        <v>814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46022</v>
      </c>
      <c r="D1058" s="3" t="s">
        <v>827</v>
      </c>
      <c r="E1058" s="3">
        <v>2</v>
      </c>
      <c r="F1058" s="3" t="s">
        <v>828</v>
      </c>
      <c r="G1058" s="3" t="s">
        <v>814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46022</v>
      </c>
      <c r="D1059" s="3" t="s">
        <v>829</v>
      </c>
      <c r="E1059" s="3">
        <v>2</v>
      </c>
      <c r="F1059" s="3" t="s">
        <v>826</v>
      </c>
      <c r="G1059" s="3" t="s">
        <v>814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46022</v>
      </c>
      <c r="D1060" s="3" t="s">
        <v>830</v>
      </c>
      <c r="E1060" s="3">
        <v>2</v>
      </c>
      <c r="F1060" s="3" t="s">
        <v>173</v>
      </c>
      <c r="G1060" s="3" t="s">
        <v>814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46022</v>
      </c>
      <c r="D1061" s="3" t="s">
        <v>831</v>
      </c>
      <c r="E1061" s="3">
        <v>2</v>
      </c>
      <c r="F1061" s="3" t="s">
        <v>176</v>
      </c>
      <c r="G1061" s="3" t="s">
        <v>814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46022</v>
      </c>
      <c r="D1062" s="3" t="s">
        <v>832</v>
      </c>
      <c r="E1062" s="3">
        <v>2</v>
      </c>
      <c r="F1062" s="3" t="s">
        <v>833</v>
      </c>
      <c r="G1062" s="3" t="s">
        <v>814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46022</v>
      </c>
      <c r="D1063" s="3" t="s">
        <v>834</v>
      </c>
      <c r="E1063" s="3">
        <v>2</v>
      </c>
      <c r="F1063" s="3" t="s">
        <v>835</v>
      </c>
      <c r="G1063" s="3" t="s">
        <v>814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46022</v>
      </c>
      <c r="D1064" s="3" t="s">
        <v>836</v>
      </c>
      <c r="E1064" s="3">
        <v>2</v>
      </c>
      <c r="F1064" s="3" t="s">
        <v>837</v>
      </c>
      <c r="G1064" s="3" t="s">
        <v>814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46022</v>
      </c>
      <c r="D1065" s="3" t="s">
        <v>838</v>
      </c>
      <c r="E1065" s="3">
        <v>2</v>
      </c>
      <c r="F1065" s="3" t="s">
        <v>839</v>
      </c>
      <c r="G1065" s="3" t="s">
        <v>814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46022</v>
      </c>
      <c r="D1066" s="3" t="s">
        <v>840</v>
      </c>
      <c r="E1066" s="3">
        <v>2</v>
      </c>
      <c r="F1066" s="3" t="s">
        <v>841</v>
      </c>
      <c r="G1066" s="3" t="s">
        <v>814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46022</v>
      </c>
      <c r="D1067" s="3" t="s">
        <v>842</v>
      </c>
      <c r="E1067" s="3">
        <v>2</v>
      </c>
      <c r="F1067" s="3" t="s">
        <v>813</v>
      </c>
      <c r="G1067" s="3" t="s">
        <v>814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46022</v>
      </c>
      <c r="D1068" s="3" t="s">
        <v>843</v>
      </c>
      <c r="E1068" s="3">
        <v>2</v>
      </c>
      <c r="F1068" s="3" t="s">
        <v>844</v>
      </c>
      <c r="G1068" s="3" t="s">
        <v>814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46022</v>
      </c>
      <c r="D1069" s="3" t="s">
        <v>845</v>
      </c>
      <c r="E1069" s="3">
        <v>2</v>
      </c>
      <c r="F1069" s="3" t="s">
        <v>846</v>
      </c>
      <c r="G1069" s="3" t="s">
        <v>814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46022</v>
      </c>
      <c r="D1070" s="3" t="s">
        <v>847</v>
      </c>
      <c r="E1070" s="3">
        <v>2</v>
      </c>
      <c r="F1070" s="3" t="s">
        <v>848</v>
      </c>
      <c r="G1070" s="3" t="s">
        <v>814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46022</v>
      </c>
      <c r="D1071" s="3" t="s">
        <v>849</v>
      </c>
      <c r="E1071" s="3">
        <v>2</v>
      </c>
      <c r="F1071" s="3" t="s">
        <v>822</v>
      </c>
      <c r="G1071" s="3" t="s">
        <v>814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46022</v>
      </c>
      <c r="D1072" s="3" t="s">
        <v>850</v>
      </c>
      <c r="E1072" s="3">
        <v>2</v>
      </c>
      <c r="F1072" s="3" t="s">
        <v>851</v>
      </c>
      <c r="G1072" s="3" t="s">
        <v>814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46022</v>
      </c>
      <c r="D1073" s="3" t="s">
        <v>852</v>
      </c>
      <c r="E1073" s="3">
        <v>2</v>
      </c>
      <c r="F1073" s="3" t="s">
        <v>853</v>
      </c>
      <c r="G1073" s="3" t="s">
        <v>814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46022</v>
      </c>
      <c r="D1074" s="3" t="s">
        <v>854</v>
      </c>
      <c r="E1074" s="3">
        <v>2</v>
      </c>
      <c r="F1074" s="3" t="s">
        <v>855</v>
      </c>
      <c r="G1074" s="3" t="s">
        <v>814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46022</v>
      </c>
      <c r="D1075" s="3" t="s">
        <v>856</v>
      </c>
      <c r="E1075" s="3">
        <v>2</v>
      </c>
      <c r="F1075" s="3" t="s">
        <v>826</v>
      </c>
      <c r="G1075" s="3" t="s">
        <v>814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46022</v>
      </c>
      <c r="D1076" s="3" t="s">
        <v>857</v>
      </c>
      <c r="E1076" s="3">
        <v>2</v>
      </c>
      <c r="F1076" s="3" t="s">
        <v>858</v>
      </c>
      <c r="G1076" s="3" t="s">
        <v>814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46022</v>
      </c>
      <c r="D1077" s="3" t="s">
        <v>859</v>
      </c>
      <c r="E1077" s="3">
        <v>2</v>
      </c>
      <c r="F1077" s="3" t="s">
        <v>860</v>
      </c>
      <c r="G1077" s="3" t="s">
        <v>814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46022</v>
      </c>
      <c r="D1078" s="3" t="s">
        <v>861</v>
      </c>
      <c r="E1078" s="3">
        <v>2</v>
      </c>
      <c r="F1078" s="3" t="s">
        <v>862</v>
      </c>
      <c r="G1078" s="3" t="s">
        <v>814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46022</v>
      </c>
      <c r="D1079" s="3" t="s">
        <v>863</v>
      </c>
      <c r="E1079" s="3">
        <v>2</v>
      </c>
      <c r="F1079" s="3" t="s">
        <v>864</v>
      </c>
      <c r="G1079" s="3" t="s">
        <v>814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46022</v>
      </c>
      <c r="D1080" s="3" t="s">
        <v>865</v>
      </c>
      <c r="E1080" s="3">
        <v>2</v>
      </c>
      <c r="F1080" s="3" t="s">
        <v>866</v>
      </c>
      <c r="G1080" s="3" t="s">
        <v>814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46022</v>
      </c>
      <c r="D1081" s="3" t="s">
        <v>867</v>
      </c>
      <c r="E1081" s="3">
        <v>2</v>
      </c>
      <c r="F1081" s="3" t="s">
        <v>868</v>
      </c>
      <c r="G1081" s="3" t="s">
        <v>814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46022</v>
      </c>
      <c r="D1082" s="3" t="s">
        <v>869</v>
      </c>
      <c r="E1082" s="3">
        <v>2</v>
      </c>
      <c r="F1082" s="3" t="s">
        <v>870</v>
      </c>
      <c r="G1082" s="3" t="s">
        <v>814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46022</v>
      </c>
      <c r="D1083" s="3" t="s">
        <v>871</v>
      </c>
      <c r="E1083" s="3">
        <v>2</v>
      </c>
      <c r="F1083" s="3" t="s">
        <v>872</v>
      </c>
      <c r="G1083" s="3" t="s">
        <v>814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46022</v>
      </c>
      <c r="D1084" s="3" t="s">
        <v>873</v>
      </c>
      <c r="E1084" s="3">
        <v>2</v>
      </c>
      <c r="F1084" s="3" t="s">
        <v>874</v>
      </c>
      <c r="G1084" s="3" t="s">
        <v>814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46022</v>
      </c>
      <c r="D1085" s="3" t="s">
        <v>875</v>
      </c>
      <c r="E1085" s="3">
        <v>2</v>
      </c>
      <c r="F1085" s="3" t="s">
        <v>876</v>
      </c>
      <c r="G1085" s="3" t="s">
        <v>814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46022</v>
      </c>
      <c r="D1086" s="3" t="s">
        <v>877</v>
      </c>
      <c r="E1086" s="3">
        <v>2</v>
      </c>
      <c r="F1086" s="3" t="s">
        <v>878</v>
      </c>
      <c r="G1086" s="3" t="s">
        <v>814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46022</v>
      </c>
      <c r="D1087" s="3" t="s">
        <v>879</v>
      </c>
      <c r="E1087" s="3">
        <v>2</v>
      </c>
      <c r="F1087" s="3" t="s">
        <v>880</v>
      </c>
      <c r="G1087" s="3" t="s">
        <v>814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46022</v>
      </c>
      <c r="D1088" s="3" t="s">
        <v>881</v>
      </c>
      <c r="E1088" s="3">
        <v>2</v>
      </c>
      <c r="F1088" s="3" t="s">
        <v>882</v>
      </c>
      <c r="G1088" s="3" t="s">
        <v>814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46022</v>
      </c>
      <c r="D1089" s="3" t="s">
        <v>883</v>
      </c>
      <c r="E1089" s="3">
        <v>2</v>
      </c>
      <c r="F1089" s="3" t="s">
        <v>884</v>
      </c>
      <c r="G1089" s="3" t="s">
        <v>814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46022</v>
      </c>
      <c r="D1090" s="3" t="s">
        <v>885</v>
      </c>
      <c r="E1090" s="3">
        <v>2</v>
      </c>
      <c r="F1090" s="3" t="s">
        <v>886</v>
      </c>
      <c r="G1090" s="3" t="s">
        <v>814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46022</v>
      </c>
      <c r="D1091" s="3" t="s">
        <v>887</v>
      </c>
      <c r="E1091" s="3">
        <v>2</v>
      </c>
      <c r="F1091" s="3" t="s">
        <v>888</v>
      </c>
      <c r="G1091" s="3" t="s">
        <v>814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46022</v>
      </c>
      <c r="D1092" s="3" t="s">
        <v>889</v>
      </c>
      <c r="E1092" s="3">
        <v>2</v>
      </c>
      <c r="F1092" s="3" t="s">
        <v>890</v>
      </c>
      <c r="G1092" s="3" t="s">
        <v>814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46022</v>
      </c>
      <c r="D1093" s="3" t="s">
        <v>891</v>
      </c>
      <c r="E1093" s="3">
        <v>2</v>
      </c>
      <c r="F1093" s="3" t="s">
        <v>892</v>
      </c>
      <c r="G1093" s="3" t="s">
        <v>814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46022</v>
      </c>
      <c r="D1094" s="3" t="s">
        <v>812</v>
      </c>
      <c r="E1094" s="3">
        <v>3</v>
      </c>
      <c r="F1094" s="3" t="s">
        <v>813</v>
      </c>
      <c r="G1094" s="3" t="s">
        <v>814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46022</v>
      </c>
      <c r="D1095" s="3" t="s">
        <v>815</v>
      </c>
      <c r="E1095" s="3">
        <v>3</v>
      </c>
      <c r="F1095" s="3" t="s">
        <v>816</v>
      </c>
      <c r="G1095" s="3" t="s">
        <v>814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46022</v>
      </c>
      <c r="D1096" s="3" t="s">
        <v>817</v>
      </c>
      <c r="E1096" s="3">
        <v>3</v>
      </c>
      <c r="F1096" s="3" t="s">
        <v>818</v>
      </c>
      <c r="G1096" s="3" t="s">
        <v>814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46022</v>
      </c>
      <c r="D1097" s="3" t="s">
        <v>819</v>
      </c>
      <c r="E1097" s="3">
        <v>3</v>
      </c>
      <c r="F1097" s="3" t="s">
        <v>820</v>
      </c>
      <c r="G1097" s="3" t="s">
        <v>814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46022</v>
      </c>
      <c r="D1098" s="3" t="s">
        <v>821</v>
      </c>
      <c r="E1098" s="3">
        <v>3</v>
      </c>
      <c r="F1098" s="3" t="s">
        <v>822</v>
      </c>
      <c r="G1098" s="3" t="s">
        <v>814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46022</v>
      </c>
      <c r="D1099" s="3" t="s">
        <v>823</v>
      </c>
      <c r="E1099" s="3">
        <v>3</v>
      </c>
      <c r="F1099" s="3" t="s">
        <v>824</v>
      </c>
      <c r="G1099" s="3" t="s">
        <v>814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46022</v>
      </c>
      <c r="D1100" s="3" t="s">
        <v>825</v>
      </c>
      <c r="E1100" s="3">
        <v>3</v>
      </c>
      <c r="F1100" s="3" t="s">
        <v>826</v>
      </c>
      <c r="G1100" s="3" t="s">
        <v>814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46022</v>
      </c>
      <c r="D1101" s="3" t="s">
        <v>827</v>
      </c>
      <c r="E1101" s="3">
        <v>3</v>
      </c>
      <c r="F1101" s="3" t="s">
        <v>828</v>
      </c>
      <c r="G1101" s="3" t="s">
        <v>814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46022</v>
      </c>
      <c r="D1102" s="3" t="s">
        <v>829</v>
      </c>
      <c r="E1102" s="3">
        <v>3</v>
      </c>
      <c r="F1102" s="3" t="s">
        <v>826</v>
      </c>
      <c r="G1102" s="3" t="s">
        <v>814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46022</v>
      </c>
      <c r="D1103" s="3" t="s">
        <v>830</v>
      </c>
      <c r="E1103" s="3">
        <v>3</v>
      </c>
      <c r="F1103" s="3" t="s">
        <v>173</v>
      </c>
      <c r="G1103" s="3" t="s">
        <v>814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46022</v>
      </c>
      <c r="D1104" s="3" t="s">
        <v>831</v>
      </c>
      <c r="E1104" s="3">
        <v>3</v>
      </c>
      <c r="F1104" s="3" t="s">
        <v>176</v>
      </c>
      <c r="G1104" s="3" t="s">
        <v>814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46022</v>
      </c>
      <c r="D1105" s="3" t="s">
        <v>832</v>
      </c>
      <c r="E1105" s="3">
        <v>3</v>
      </c>
      <c r="F1105" s="3" t="s">
        <v>833</v>
      </c>
      <c r="G1105" s="3" t="s">
        <v>814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46022</v>
      </c>
      <c r="D1106" s="3" t="s">
        <v>834</v>
      </c>
      <c r="E1106" s="3">
        <v>3</v>
      </c>
      <c r="F1106" s="3" t="s">
        <v>835</v>
      </c>
      <c r="G1106" s="3" t="s">
        <v>814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46022</v>
      </c>
      <c r="D1107" s="3" t="s">
        <v>836</v>
      </c>
      <c r="E1107" s="3">
        <v>3</v>
      </c>
      <c r="F1107" s="3" t="s">
        <v>837</v>
      </c>
      <c r="G1107" s="3" t="s">
        <v>814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46022</v>
      </c>
      <c r="D1108" s="3" t="s">
        <v>838</v>
      </c>
      <c r="E1108" s="3">
        <v>3</v>
      </c>
      <c r="F1108" s="3" t="s">
        <v>839</v>
      </c>
      <c r="G1108" s="3" t="s">
        <v>814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46022</v>
      </c>
      <c r="D1109" s="3" t="s">
        <v>840</v>
      </c>
      <c r="E1109" s="3">
        <v>3</v>
      </c>
      <c r="F1109" s="3" t="s">
        <v>841</v>
      </c>
      <c r="G1109" s="3" t="s">
        <v>814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46022</v>
      </c>
      <c r="D1110" s="3" t="s">
        <v>842</v>
      </c>
      <c r="E1110" s="3">
        <v>3</v>
      </c>
      <c r="F1110" s="3" t="s">
        <v>813</v>
      </c>
      <c r="G1110" s="3" t="s">
        <v>814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46022</v>
      </c>
      <c r="D1111" s="3" t="s">
        <v>843</v>
      </c>
      <c r="E1111" s="3">
        <v>3</v>
      </c>
      <c r="F1111" s="3" t="s">
        <v>844</v>
      </c>
      <c r="G1111" s="3" t="s">
        <v>814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46022</v>
      </c>
      <c r="D1112" s="3" t="s">
        <v>845</v>
      </c>
      <c r="E1112" s="3">
        <v>3</v>
      </c>
      <c r="F1112" s="3" t="s">
        <v>846</v>
      </c>
      <c r="G1112" s="3" t="s">
        <v>814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46022</v>
      </c>
      <c r="D1113" s="3" t="s">
        <v>847</v>
      </c>
      <c r="E1113" s="3">
        <v>3</v>
      </c>
      <c r="F1113" s="3" t="s">
        <v>848</v>
      </c>
      <c r="G1113" s="3" t="s">
        <v>814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46022</v>
      </c>
      <c r="D1114" s="3" t="s">
        <v>849</v>
      </c>
      <c r="E1114" s="3">
        <v>3</v>
      </c>
      <c r="F1114" s="3" t="s">
        <v>822</v>
      </c>
      <c r="G1114" s="3" t="s">
        <v>814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46022</v>
      </c>
      <c r="D1115" s="3" t="s">
        <v>850</v>
      </c>
      <c r="E1115" s="3">
        <v>3</v>
      </c>
      <c r="F1115" s="3" t="s">
        <v>851</v>
      </c>
      <c r="G1115" s="3" t="s">
        <v>814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46022</v>
      </c>
      <c r="D1116" s="3" t="s">
        <v>852</v>
      </c>
      <c r="E1116" s="3">
        <v>3</v>
      </c>
      <c r="F1116" s="3" t="s">
        <v>853</v>
      </c>
      <c r="G1116" s="3" t="s">
        <v>814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46022</v>
      </c>
      <c r="D1117" s="3" t="s">
        <v>854</v>
      </c>
      <c r="E1117" s="3">
        <v>3</v>
      </c>
      <c r="F1117" s="3" t="s">
        <v>855</v>
      </c>
      <c r="G1117" s="3" t="s">
        <v>814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46022</v>
      </c>
      <c r="D1118" s="3" t="s">
        <v>856</v>
      </c>
      <c r="E1118" s="3">
        <v>3</v>
      </c>
      <c r="F1118" s="3" t="s">
        <v>826</v>
      </c>
      <c r="G1118" s="3" t="s">
        <v>814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46022</v>
      </c>
      <c r="D1119" s="3" t="s">
        <v>857</v>
      </c>
      <c r="E1119" s="3">
        <v>3</v>
      </c>
      <c r="F1119" s="3" t="s">
        <v>858</v>
      </c>
      <c r="G1119" s="3" t="s">
        <v>814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46022</v>
      </c>
      <c r="D1120" s="3" t="s">
        <v>859</v>
      </c>
      <c r="E1120" s="3">
        <v>3</v>
      </c>
      <c r="F1120" s="3" t="s">
        <v>860</v>
      </c>
      <c r="G1120" s="3" t="s">
        <v>814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46022</v>
      </c>
      <c r="D1121" s="3" t="s">
        <v>861</v>
      </c>
      <c r="E1121" s="3">
        <v>3</v>
      </c>
      <c r="F1121" s="3" t="s">
        <v>862</v>
      </c>
      <c r="G1121" s="3" t="s">
        <v>814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46022</v>
      </c>
      <c r="D1122" s="3" t="s">
        <v>863</v>
      </c>
      <c r="E1122" s="3">
        <v>3</v>
      </c>
      <c r="F1122" s="3" t="s">
        <v>864</v>
      </c>
      <c r="G1122" s="3" t="s">
        <v>814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46022</v>
      </c>
      <c r="D1123" s="3" t="s">
        <v>865</v>
      </c>
      <c r="E1123" s="3">
        <v>3</v>
      </c>
      <c r="F1123" s="3" t="s">
        <v>866</v>
      </c>
      <c r="G1123" s="3" t="s">
        <v>814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46022</v>
      </c>
      <c r="D1124" s="3" t="s">
        <v>867</v>
      </c>
      <c r="E1124" s="3">
        <v>3</v>
      </c>
      <c r="F1124" s="3" t="s">
        <v>868</v>
      </c>
      <c r="G1124" s="3" t="s">
        <v>814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46022</v>
      </c>
      <c r="D1125" s="3" t="s">
        <v>869</v>
      </c>
      <c r="E1125" s="3">
        <v>3</v>
      </c>
      <c r="F1125" s="3" t="s">
        <v>870</v>
      </c>
      <c r="G1125" s="3" t="s">
        <v>814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46022</v>
      </c>
      <c r="D1126" s="3" t="s">
        <v>871</v>
      </c>
      <c r="E1126" s="3">
        <v>3</v>
      </c>
      <c r="F1126" s="3" t="s">
        <v>872</v>
      </c>
      <c r="G1126" s="3" t="s">
        <v>814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46022</v>
      </c>
      <c r="D1127" s="3" t="s">
        <v>873</v>
      </c>
      <c r="E1127" s="3">
        <v>3</v>
      </c>
      <c r="F1127" s="3" t="s">
        <v>874</v>
      </c>
      <c r="G1127" s="3" t="s">
        <v>814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46022</v>
      </c>
      <c r="D1128" s="3" t="s">
        <v>875</v>
      </c>
      <c r="E1128" s="3">
        <v>3</v>
      </c>
      <c r="F1128" s="3" t="s">
        <v>876</v>
      </c>
      <c r="G1128" s="3" t="s">
        <v>814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46022</v>
      </c>
      <c r="D1129" s="3" t="s">
        <v>877</v>
      </c>
      <c r="E1129" s="3">
        <v>3</v>
      </c>
      <c r="F1129" s="3" t="s">
        <v>878</v>
      </c>
      <c r="G1129" s="3" t="s">
        <v>814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46022</v>
      </c>
      <c r="D1130" s="3" t="s">
        <v>879</v>
      </c>
      <c r="E1130" s="3">
        <v>3</v>
      </c>
      <c r="F1130" s="3" t="s">
        <v>880</v>
      </c>
      <c r="G1130" s="3" t="s">
        <v>814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46022</v>
      </c>
      <c r="D1131" s="3" t="s">
        <v>881</v>
      </c>
      <c r="E1131" s="3">
        <v>3</v>
      </c>
      <c r="F1131" s="3" t="s">
        <v>882</v>
      </c>
      <c r="G1131" s="3" t="s">
        <v>814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46022</v>
      </c>
      <c r="D1132" s="3" t="s">
        <v>883</v>
      </c>
      <c r="E1132" s="3">
        <v>3</v>
      </c>
      <c r="F1132" s="3" t="s">
        <v>884</v>
      </c>
      <c r="G1132" s="3" t="s">
        <v>814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46022</v>
      </c>
      <c r="D1133" s="3" t="s">
        <v>885</v>
      </c>
      <c r="E1133" s="3">
        <v>3</v>
      </c>
      <c r="F1133" s="3" t="s">
        <v>886</v>
      </c>
      <c r="G1133" s="3" t="s">
        <v>814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46022</v>
      </c>
      <c r="D1134" s="3" t="s">
        <v>887</v>
      </c>
      <c r="E1134" s="3">
        <v>3</v>
      </c>
      <c r="F1134" s="3" t="s">
        <v>888</v>
      </c>
      <c r="G1134" s="3" t="s">
        <v>814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46022</v>
      </c>
      <c r="D1135" s="3" t="s">
        <v>889</v>
      </c>
      <c r="E1135" s="3">
        <v>3</v>
      </c>
      <c r="F1135" s="3" t="s">
        <v>890</v>
      </c>
      <c r="G1135" s="3" t="s">
        <v>814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46022</v>
      </c>
      <c r="D1136" s="3" t="s">
        <v>891</v>
      </c>
      <c r="E1136" s="3">
        <v>3</v>
      </c>
      <c r="F1136" s="3" t="s">
        <v>892</v>
      </c>
      <c r="G1136" s="3" t="s">
        <v>814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46022</v>
      </c>
      <c r="D1137" s="3" t="s">
        <v>812</v>
      </c>
      <c r="E1137" s="3">
        <v>4</v>
      </c>
      <c r="F1137" s="3" t="s">
        <v>813</v>
      </c>
      <c r="G1137" s="3" t="s">
        <v>814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46022</v>
      </c>
      <c r="D1138" s="3" t="s">
        <v>815</v>
      </c>
      <c r="E1138" s="3">
        <v>4</v>
      </c>
      <c r="F1138" s="3" t="s">
        <v>816</v>
      </c>
      <c r="G1138" s="3" t="s">
        <v>814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46022</v>
      </c>
      <c r="D1139" s="3" t="s">
        <v>817</v>
      </c>
      <c r="E1139" s="3">
        <v>4</v>
      </c>
      <c r="F1139" s="3" t="s">
        <v>818</v>
      </c>
      <c r="G1139" s="3" t="s">
        <v>814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46022</v>
      </c>
      <c r="D1140" s="3" t="s">
        <v>819</v>
      </c>
      <c r="E1140" s="3">
        <v>4</v>
      </c>
      <c r="F1140" s="3" t="s">
        <v>820</v>
      </c>
      <c r="G1140" s="3" t="s">
        <v>814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46022</v>
      </c>
      <c r="D1141" s="3" t="s">
        <v>821</v>
      </c>
      <c r="E1141" s="3">
        <v>4</v>
      </c>
      <c r="F1141" s="3" t="s">
        <v>822</v>
      </c>
      <c r="G1141" s="3" t="s">
        <v>814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46022</v>
      </c>
      <c r="D1142" s="3" t="s">
        <v>823</v>
      </c>
      <c r="E1142" s="3">
        <v>4</v>
      </c>
      <c r="F1142" s="3" t="s">
        <v>824</v>
      </c>
      <c r="G1142" s="3" t="s">
        <v>814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46022</v>
      </c>
      <c r="D1143" s="3" t="s">
        <v>825</v>
      </c>
      <c r="E1143" s="3">
        <v>4</v>
      </c>
      <c r="F1143" s="3" t="s">
        <v>826</v>
      </c>
      <c r="G1143" s="3" t="s">
        <v>814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46022</v>
      </c>
      <c r="D1144" s="3" t="s">
        <v>827</v>
      </c>
      <c r="E1144" s="3">
        <v>4</v>
      </c>
      <c r="F1144" s="3" t="s">
        <v>828</v>
      </c>
      <c r="G1144" s="3" t="s">
        <v>814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46022</v>
      </c>
      <c r="D1145" s="3" t="s">
        <v>829</v>
      </c>
      <c r="E1145" s="3">
        <v>4</v>
      </c>
      <c r="F1145" s="3" t="s">
        <v>826</v>
      </c>
      <c r="G1145" s="3" t="s">
        <v>814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46022</v>
      </c>
      <c r="D1146" s="3" t="s">
        <v>830</v>
      </c>
      <c r="E1146" s="3">
        <v>4</v>
      </c>
      <c r="F1146" s="3" t="s">
        <v>173</v>
      </c>
      <c r="G1146" s="3" t="s">
        <v>814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46022</v>
      </c>
      <c r="D1147" s="3" t="s">
        <v>831</v>
      </c>
      <c r="E1147" s="3">
        <v>4</v>
      </c>
      <c r="F1147" s="3" t="s">
        <v>176</v>
      </c>
      <c r="G1147" s="3" t="s">
        <v>814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46022</v>
      </c>
      <c r="D1148" s="3" t="s">
        <v>832</v>
      </c>
      <c r="E1148" s="3">
        <v>4</v>
      </c>
      <c r="F1148" s="3" t="s">
        <v>833</v>
      </c>
      <c r="G1148" s="3" t="s">
        <v>814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46022</v>
      </c>
      <c r="D1149" s="3" t="s">
        <v>834</v>
      </c>
      <c r="E1149" s="3">
        <v>4</v>
      </c>
      <c r="F1149" s="3" t="s">
        <v>835</v>
      </c>
      <c r="G1149" s="3" t="s">
        <v>814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46022</v>
      </c>
      <c r="D1150" s="3" t="s">
        <v>836</v>
      </c>
      <c r="E1150" s="3">
        <v>4</v>
      </c>
      <c r="F1150" s="3" t="s">
        <v>837</v>
      </c>
      <c r="G1150" s="3" t="s">
        <v>814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46022</v>
      </c>
      <c r="D1151" s="3" t="s">
        <v>838</v>
      </c>
      <c r="E1151" s="3">
        <v>4</v>
      </c>
      <c r="F1151" s="3" t="s">
        <v>839</v>
      </c>
      <c r="G1151" s="3" t="s">
        <v>814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46022</v>
      </c>
      <c r="D1152" s="3" t="s">
        <v>840</v>
      </c>
      <c r="E1152" s="3">
        <v>4</v>
      </c>
      <c r="F1152" s="3" t="s">
        <v>841</v>
      </c>
      <c r="G1152" s="3" t="s">
        <v>814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46022</v>
      </c>
      <c r="D1153" s="3" t="s">
        <v>842</v>
      </c>
      <c r="E1153" s="3">
        <v>4</v>
      </c>
      <c r="F1153" s="3" t="s">
        <v>813</v>
      </c>
      <c r="G1153" s="3" t="s">
        <v>814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46022</v>
      </c>
      <c r="D1154" s="3" t="s">
        <v>843</v>
      </c>
      <c r="E1154" s="3">
        <v>4</v>
      </c>
      <c r="F1154" s="3" t="s">
        <v>844</v>
      </c>
      <c r="G1154" s="3" t="s">
        <v>814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46022</v>
      </c>
      <c r="D1155" s="3" t="s">
        <v>845</v>
      </c>
      <c r="E1155" s="3">
        <v>4</v>
      </c>
      <c r="F1155" s="3" t="s">
        <v>846</v>
      </c>
      <c r="G1155" s="3" t="s">
        <v>814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46022</v>
      </c>
      <c r="D1156" s="3" t="s">
        <v>847</v>
      </c>
      <c r="E1156" s="3">
        <v>4</v>
      </c>
      <c r="F1156" s="3" t="s">
        <v>848</v>
      </c>
      <c r="G1156" s="3" t="s">
        <v>814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46022</v>
      </c>
      <c r="D1157" s="3" t="s">
        <v>849</v>
      </c>
      <c r="E1157" s="3">
        <v>4</v>
      </c>
      <c r="F1157" s="3" t="s">
        <v>822</v>
      </c>
      <c r="G1157" s="3" t="s">
        <v>814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46022</v>
      </c>
      <c r="D1158" s="3" t="s">
        <v>850</v>
      </c>
      <c r="E1158" s="3">
        <v>4</v>
      </c>
      <c r="F1158" s="3" t="s">
        <v>851</v>
      </c>
      <c r="G1158" s="3" t="s">
        <v>814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46022</v>
      </c>
      <c r="D1159" s="3" t="s">
        <v>852</v>
      </c>
      <c r="E1159" s="3">
        <v>4</v>
      </c>
      <c r="F1159" s="3" t="s">
        <v>853</v>
      </c>
      <c r="G1159" s="3" t="s">
        <v>814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46022</v>
      </c>
      <c r="D1160" s="3" t="s">
        <v>854</v>
      </c>
      <c r="E1160" s="3">
        <v>4</v>
      </c>
      <c r="F1160" s="3" t="s">
        <v>855</v>
      </c>
      <c r="G1160" s="3" t="s">
        <v>814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46022</v>
      </c>
      <c r="D1161" s="3" t="s">
        <v>856</v>
      </c>
      <c r="E1161" s="3">
        <v>4</v>
      </c>
      <c r="F1161" s="3" t="s">
        <v>826</v>
      </c>
      <c r="G1161" s="3" t="s">
        <v>814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46022</v>
      </c>
      <c r="D1162" s="3" t="s">
        <v>857</v>
      </c>
      <c r="E1162" s="3">
        <v>4</v>
      </c>
      <c r="F1162" s="3" t="s">
        <v>858</v>
      </c>
      <c r="G1162" s="3" t="s">
        <v>814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46022</v>
      </c>
      <c r="D1163" s="3" t="s">
        <v>859</v>
      </c>
      <c r="E1163" s="3">
        <v>4</v>
      </c>
      <c r="F1163" s="3" t="s">
        <v>860</v>
      </c>
      <c r="G1163" s="3" t="s">
        <v>814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46022</v>
      </c>
      <c r="D1164" s="3" t="s">
        <v>861</v>
      </c>
      <c r="E1164" s="3">
        <v>4</v>
      </c>
      <c r="F1164" s="3" t="s">
        <v>862</v>
      </c>
      <c r="G1164" s="3" t="s">
        <v>814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46022</v>
      </c>
      <c r="D1165" s="3" t="s">
        <v>863</v>
      </c>
      <c r="E1165" s="3">
        <v>4</v>
      </c>
      <c r="F1165" s="3" t="s">
        <v>864</v>
      </c>
      <c r="G1165" s="3" t="s">
        <v>814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46022</v>
      </c>
      <c r="D1166" s="3" t="s">
        <v>865</v>
      </c>
      <c r="E1166" s="3">
        <v>4</v>
      </c>
      <c r="F1166" s="3" t="s">
        <v>866</v>
      </c>
      <c r="G1166" s="3" t="s">
        <v>814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46022</v>
      </c>
      <c r="D1167" s="3" t="s">
        <v>867</v>
      </c>
      <c r="E1167" s="3">
        <v>4</v>
      </c>
      <c r="F1167" s="3" t="s">
        <v>868</v>
      </c>
      <c r="G1167" s="3" t="s">
        <v>814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46022</v>
      </c>
      <c r="D1168" s="3" t="s">
        <v>869</v>
      </c>
      <c r="E1168" s="3">
        <v>4</v>
      </c>
      <c r="F1168" s="3" t="s">
        <v>870</v>
      </c>
      <c r="G1168" s="3" t="s">
        <v>814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46022</v>
      </c>
      <c r="D1169" s="3" t="s">
        <v>871</v>
      </c>
      <c r="E1169" s="3">
        <v>4</v>
      </c>
      <c r="F1169" s="3" t="s">
        <v>872</v>
      </c>
      <c r="G1169" s="3" t="s">
        <v>814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46022</v>
      </c>
      <c r="D1170" s="3" t="s">
        <v>873</v>
      </c>
      <c r="E1170" s="3">
        <v>4</v>
      </c>
      <c r="F1170" s="3" t="s">
        <v>874</v>
      </c>
      <c r="G1170" s="3" t="s">
        <v>814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46022</v>
      </c>
      <c r="D1171" s="3" t="s">
        <v>875</v>
      </c>
      <c r="E1171" s="3">
        <v>4</v>
      </c>
      <c r="F1171" s="3" t="s">
        <v>876</v>
      </c>
      <c r="G1171" s="3" t="s">
        <v>814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46022</v>
      </c>
      <c r="D1172" s="3" t="s">
        <v>877</v>
      </c>
      <c r="E1172" s="3">
        <v>4</v>
      </c>
      <c r="F1172" s="3" t="s">
        <v>878</v>
      </c>
      <c r="G1172" s="3" t="s">
        <v>814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46022</v>
      </c>
      <c r="D1173" s="3" t="s">
        <v>879</v>
      </c>
      <c r="E1173" s="3">
        <v>4</v>
      </c>
      <c r="F1173" s="3" t="s">
        <v>880</v>
      </c>
      <c r="G1173" s="3" t="s">
        <v>814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46022</v>
      </c>
      <c r="D1174" s="3" t="s">
        <v>881</v>
      </c>
      <c r="E1174" s="3">
        <v>4</v>
      </c>
      <c r="F1174" s="3" t="s">
        <v>882</v>
      </c>
      <c r="G1174" s="3" t="s">
        <v>814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46022</v>
      </c>
      <c r="D1175" s="3" t="s">
        <v>883</v>
      </c>
      <c r="E1175" s="3">
        <v>4</v>
      </c>
      <c r="F1175" s="3" t="s">
        <v>884</v>
      </c>
      <c r="G1175" s="3" t="s">
        <v>814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46022</v>
      </c>
      <c r="D1176" s="3" t="s">
        <v>885</v>
      </c>
      <c r="E1176" s="3">
        <v>4</v>
      </c>
      <c r="F1176" s="3" t="s">
        <v>886</v>
      </c>
      <c r="G1176" s="3" t="s">
        <v>814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46022</v>
      </c>
      <c r="D1177" s="3" t="s">
        <v>887</v>
      </c>
      <c r="E1177" s="3">
        <v>4</v>
      </c>
      <c r="F1177" s="3" t="s">
        <v>888</v>
      </c>
      <c r="G1177" s="3" t="s">
        <v>814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46022</v>
      </c>
      <c r="D1178" s="3" t="s">
        <v>889</v>
      </c>
      <c r="E1178" s="3">
        <v>4</v>
      </c>
      <c r="F1178" s="3" t="s">
        <v>890</v>
      </c>
      <c r="G1178" s="3" t="s">
        <v>814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46022</v>
      </c>
      <c r="D1179" s="3" t="s">
        <v>891</v>
      </c>
      <c r="E1179" s="3">
        <v>4</v>
      </c>
      <c r="F1179" s="3" t="s">
        <v>892</v>
      </c>
      <c r="G1179" s="3" t="s">
        <v>814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46022</v>
      </c>
      <c r="D1180" s="3" t="s">
        <v>893</v>
      </c>
      <c r="E1180" s="3">
        <v>1</v>
      </c>
      <c r="F1180" s="3" t="s">
        <v>894</v>
      </c>
      <c r="G1180" s="3" t="s">
        <v>895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46022</v>
      </c>
      <c r="D1181" s="3" t="s">
        <v>896</v>
      </c>
      <c r="E1181" s="3">
        <v>1</v>
      </c>
      <c r="F1181" s="3" t="s">
        <v>897</v>
      </c>
      <c r="G1181" s="3" t="s">
        <v>895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46022</v>
      </c>
      <c r="D1182" s="3" t="s">
        <v>898</v>
      </c>
      <c r="E1182" s="3">
        <v>1</v>
      </c>
      <c r="F1182" s="3" t="s">
        <v>899</v>
      </c>
      <c r="G1182" s="3" t="s">
        <v>895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46022</v>
      </c>
      <c r="D1183" s="3" t="s">
        <v>900</v>
      </c>
      <c r="E1183" s="3">
        <v>1</v>
      </c>
      <c r="F1183" s="3" t="s">
        <v>901</v>
      </c>
      <c r="G1183" s="3" t="s">
        <v>895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46022</v>
      </c>
      <c r="D1184" s="3" t="s">
        <v>893</v>
      </c>
      <c r="E1184" s="3">
        <v>2</v>
      </c>
      <c r="F1184" s="3" t="s">
        <v>894</v>
      </c>
      <c r="G1184" s="3" t="s">
        <v>895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46022</v>
      </c>
      <c r="D1185" s="3" t="s">
        <v>896</v>
      </c>
      <c r="E1185" s="3">
        <v>2</v>
      </c>
      <c r="F1185" s="3" t="s">
        <v>897</v>
      </c>
      <c r="G1185" s="3" t="s">
        <v>895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46022</v>
      </c>
      <c r="D1186" s="3" t="s">
        <v>898</v>
      </c>
      <c r="E1186" s="3">
        <v>2</v>
      </c>
      <c r="F1186" s="3" t="s">
        <v>899</v>
      </c>
      <c r="G1186" s="3" t="s">
        <v>895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46022</v>
      </c>
      <c r="D1187" s="3" t="s">
        <v>900</v>
      </c>
      <c r="E1187" s="3">
        <v>2</v>
      </c>
      <c r="F1187" s="3" t="s">
        <v>901</v>
      </c>
      <c r="G1187" s="3" t="s">
        <v>895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46022</v>
      </c>
      <c r="D1188" s="3" t="s">
        <v>893</v>
      </c>
      <c r="E1188" s="3">
        <v>3</v>
      </c>
      <c r="F1188" s="3" t="s">
        <v>894</v>
      </c>
      <c r="G1188" s="3" t="s">
        <v>895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46022</v>
      </c>
      <c r="D1189" s="3" t="s">
        <v>896</v>
      </c>
      <c r="E1189" s="3">
        <v>3</v>
      </c>
      <c r="F1189" s="3" t="s">
        <v>897</v>
      </c>
      <c r="G1189" s="3" t="s">
        <v>895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46022</v>
      </c>
      <c r="D1190" s="3" t="s">
        <v>898</v>
      </c>
      <c r="E1190" s="3">
        <v>3</v>
      </c>
      <c r="F1190" s="3" t="s">
        <v>899</v>
      </c>
      <c r="G1190" s="3" t="s">
        <v>895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46022</v>
      </c>
      <c r="D1191" s="3" t="s">
        <v>900</v>
      </c>
      <c r="E1191" s="3">
        <v>3</v>
      </c>
      <c r="F1191" s="3" t="s">
        <v>901</v>
      </c>
      <c r="G1191" s="3" t="s">
        <v>895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46022</v>
      </c>
      <c r="D1192" s="3" t="s">
        <v>893</v>
      </c>
      <c r="E1192" s="3">
        <v>4</v>
      </c>
      <c r="F1192" s="3" t="s">
        <v>894</v>
      </c>
      <c r="G1192" s="3" t="s">
        <v>895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46022</v>
      </c>
      <c r="D1193" s="3" t="s">
        <v>896</v>
      </c>
      <c r="E1193" s="3">
        <v>4</v>
      </c>
      <c r="F1193" s="3" t="s">
        <v>897</v>
      </c>
      <c r="G1193" s="3" t="s">
        <v>895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46022</v>
      </c>
      <c r="D1194" s="3" t="s">
        <v>898</v>
      </c>
      <c r="E1194" s="3">
        <v>4</v>
      </c>
      <c r="F1194" s="3" t="s">
        <v>899</v>
      </c>
      <c r="G1194" s="3" t="s">
        <v>895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46022</v>
      </c>
      <c r="D1195" s="3" t="s">
        <v>900</v>
      </c>
      <c r="E1195" s="3">
        <v>4</v>
      </c>
      <c r="F1195" s="3" t="s">
        <v>901</v>
      </c>
      <c r="G1195" s="3" t="s">
        <v>895</v>
      </c>
      <c r="H1195" s="10" t="e">
        <f>#REF!</f>
        <v>#REF!</v>
      </c>
    </row>
    <row r="1196" spans="1:8" s="2" customFormat="1">
      <c r="C1196" s="6"/>
      <c r="F1196" s="7" t="s">
        <v>902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46022</v>
      </c>
      <c r="D1197" s="3" t="s">
        <v>903</v>
      </c>
      <c r="E1197" s="3">
        <v>1</v>
      </c>
      <c r="F1197" s="3" t="s">
        <v>904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46022</v>
      </c>
      <c r="D1198" s="3" t="s">
        <v>905</v>
      </c>
      <c r="E1198" s="3">
        <v>1</v>
      </c>
      <c r="F1198" s="3" t="s">
        <v>906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46022</v>
      </c>
      <c r="D1199" s="3" t="s">
        <v>907</v>
      </c>
      <c r="E1199" s="3">
        <v>1</v>
      </c>
      <c r="F1199" s="3" t="s">
        <v>738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46022</v>
      </c>
      <c r="D1200" s="3" t="s">
        <v>908</v>
      </c>
      <c r="E1200" s="3">
        <v>1</v>
      </c>
      <c r="F1200" s="3" t="s">
        <v>909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46022</v>
      </c>
      <c r="D1201" s="3" t="s">
        <v>910</v>
      </c>
      <c r="E1201" s="3">
        <v>1</v>
      </c>
      <c r="F1201" s="3" t="s">
        <v>112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46022</v>
      </c>
      <c r="D1202" s="3" t="s">
        <v>911</v>
      </c>
      <c r="E1202" s="3">
        <v>1</v>
      </c>
      <c r="F1202" s="3" t="s">
        <v>912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46022</v>
      </c>
      <c r="D1203" s="3" t="s">
        <v>913</v>
      </c>
      <c r="E1203" s="3">
        <v>1</v>
      </c>
      <c r="F1203" s="3" t="s">
        <v>904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46022</v>
      </c>
      <c r="D1204" s="3" t="s">
        <v>914</v>
      </c>
      <c r="E1204" s="3">
        <v>1</v>
      </c>
      <c r="F1204" s="3" t="s">
        <v>915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46022</v>
      </c>
      <c r="D1205" s="3" t="s">
        <v>916</v>
      </c>
      <c r="E1205" s="3">
        <v>1</v>
      </c>
      <c r="F1205" s="3" t="s">
        <v>917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46022</v>
      </c>
      <c r="D1206" s="3" t="s">
        <v>918</v>
      </c>
      <c r="E1206" s="3">
        <v>1</v>
      </c>
      <c r="F1206" s="3" t="s">
        <v>919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46022</v>
      </c>
      <c r="D1207" s="3" t="s">
        <v>920</v>
      </c>
      <c r="E1207" s="3">
        <v>1</v>
      </c>
      <c r="F1207" s="3" t="s">
        <v>921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46022</v>
      </c>
      <c r="D1208" s="3" t="s">
        <v>922</v>
      </c>
      <c r="E1208" s="3">
        <v>1</v>
      </c>
      <c r="F1208" s="3" t="s">
        <v>923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46022</v>
      </c>
      <c r="D1209" s="3" t="s">
        <v>924</v>
      </c>
      <c r="E1209" s="3">
        <v>1</v>
      </c>
      <c r="F1209" s="3" t="s">
        <v>925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46022</v>
      </c>
      <c r="D1210" s="3" t="s">
        <v>926</v>
      </c>
      <c r="E1210" s="3">
        <v>1</v>
      </c>
      <c r="F1210" s="3" t="s">
        <v>927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46022</v>
      </c>
      <c r="D1211" s="3" t="s">
        <v>903</v>
      </c>
      <c r="E1211" s="3">
        <v>2</v>
      </c>
      <c r="F1211" s="3" t="s">
        <v>904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46022</v>
      </c>
      <c r="D1212" s="3" t="s">
        <v>905</v>
      </c>
      <c r="E1212" s="3">
        <v>2</v>
      </c>
      <c r="F1212" s="3" t="s">
        <v>906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46022</v>
      </c>
      <c r="D1213" s="3" t="s">
        <v>907</v>
      </c>
      <c r="E1213" s="3">
        <v>2</v>
      </c>
      <c r="F1213" s="3" t="s">
        <v>738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46022</v>
      </c>
      <c r="D1214" s="3" t="s">
        <v>908</v>
      </c>
      <c r="E1214" s="3">
        <v>2</v>
      </c>
      <c r="F1214" s="3" t="s">
        <v>909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46022</v>
      </c>
      <c r="D1215" s="3" t="s">
        <v>910</v>
      </c>
      <c r="E1215" s="3">
        <v>2</v>
      </c>
      <c r="F1215" s="3" t="s">
        <v>112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46022</v>
      </c>
      <c r="D1216" s="3" t="s">
        <v>911</v>
      </c>
      <c r="E1216" s="3">
        <v>2</v>
      </c>
      <c r="F1216" s="3" t="s">
        <v>912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46022</v>
      </c>
      <c r="D1217" s="3" t="s">
        <v>913</v>
      </c>
      <c r="E1217" s="3">
        <v>2</v>
      </c>
      <c r="F1217" s="3" t="s">
        <v>904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46022</v>
      </c>
      <c r="D1218" s="3" t="s">
        <v>914</v>
      </c>
      <c r="E1218" s="3">
        <v>2</v>
      </c>
      <c r="F1218" s="3" t="s">
        <v>915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46022</v>
      </c>
      <c r="D1219" s="3" t="s">
        <v>916</v>
      </c>
      <c r="E1219" s="3">
        <v>2</v>
      </c>
      <c r="F1219" s="3" t="s">
        <v>917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46022</v>
      </c>
      <c r="D1220" s="3" t="s">
        <v>918</v>
      </c>
      <c r="E1220" s="3">
        <v>2</v>
      </c>
      <c r="F1220" s="3" t="s">
        <v>919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46022</v>
      </c>
      <c r="D1221" s="3" t="s">
        <v>920</v>
      </c>
      <c r="E1221" s="3">
        <v>2</v>
      </c>
      <c r="F1221" s="3" t="s">
        <v>921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46022</v>
      </c>
      <c r="D1222" s="3" t="s">
        <v>922</v>
      </c>
      <c r="E1222" s="3">
        <v>2</v>
      </c>
      <c r="F1222" s="3" t="s">
        <v>923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46022</v>
      </c>
      <c r="D1223" s="3" t="s">
        <v>924</v>
      </c>
      <c r="E1223" s="3">
        <v>2</v>
      </c>
      <c r="F1223" s="3" t="s">
        <v>925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46022</v>
      </c>
      <c r="D1224" s="3" t="s">
        <v>926</v>
      </c>
      <c r="E1224" s="3">
        <v>2</v>
      </c>
      <c r="F1224" s="3" t="s">
        <v>927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46022</v>
      </c>
      <c r="D1225" s="3" t="s">
        <v>903</v>
      </c>
      <c r="E1225" s="3">
        <v>3</v>
      </c>
      <c r="F1225" s="3" t="s">
        <v>904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46022</v>
      </c>
      <c r="D1226" s="3" t="s">
        <v>905</v>
      </c>
      <c r="E1226" s="3">
        <v>3</v>
      </c>
      <c r="F1226" s="3" t="s">
        <v>906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46022</v>
      </c>
      <c r="D1227" s="3" t="s">
        <v>907</v>
      </c>
      <c r="E1227" s="3">
        <v>3</v>
      </c>
      <c r="F1227" s="3" t="s">
        <v>738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46022</v>
      </c>
      <c r="D1228" s="3" t="s">
        <v>908</v>
      </c>
      <c r="E1228" s="3">
        <v>3</v>
      </c>
      <c r="F1228" s="3" t="s">
        <v>909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46022</v>
      </c>
      <c r="D1229" s="3" t="s">
        <v>910</v>
      </c>
      <c r="E1229" s="3">
        <v>3</v>
      </c>
      <c r="F1229" s="3" t="s">
        <v>112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46022</v>
      </c>
      <c r="D1230" s="3" t="s">
        <v>911</v>
      </c>
      <c r="E1230" s="3">
        <v>3</v>
      </c>
      <c r="F1230" s="3" t="s">
        <v>912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46022</v>
      </c>
      <c r="D1231" s="3" t="s">
        <v>913</v>
      </c>
      <c r="E1231" s="3">
        <v>3</v>
      </c>
      <c r="F1231" s="3" t="s">
        <v>904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46022</v>
      </c>
      <c r="D1232" s="3" t="s">
        <v>914</v>
      </c>
      <c r="E1232" s="3">
        <v>3</v>
      </c>
      <c r="F1232" s="3" t="s">
        <v>915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46022</v>
      </c>
      <c r="D1233" s="3" t="s">
        <v>916</v>
      </c>
      <c r="E1233" s="3">
        <v>3</v>
      </c>
      <c r="F1233" s="3" t="s">
        <v>917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46022</v>
      </c>
      <c r="D1234" s="3" t="s">
        <v>918</v>
      </c>
      <c r="E1234" s="3">
        <v>3</v>
      </c>
      <c r="F1234" s="3" t="s">
        <v>919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46022</v>
      </c>
      <c r="D1235" s="3" t="s">
        <v>920</v>
      </c>
      <c r="E1235" s="3">
        <v>3</v>
      </c>
      <c r="F1235" s="3" t="s">
        <v>921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46022</v>
      </c>
      <c r="D1236" s="3" t="s">
        <v>922</v>
      </c>
      <c r="E1236" s="3">
        <v>3</v>
      </c>
      <c r="F1236" s="3" t="s">
        <v>923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46022</v>
      </c>
      <c r="D1237" s="3" t="s">
        <v>924</v>
      </c>
      <c r="E1237" s="3">
        <v>3</v>
      </c>
      <c r="F1237" s="3" t="s">
        <v>925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46022</v>
      </c>
      <c r="D1238" s="3" t="s">
        <v>926</v>
      </c>
      <c r="E1238" s="3">
        <v>3</v>
      </c>
      <c r="F1238" s="3" t="s">
        <v>927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46022</v>
      </c>
      <c r="D1239" s="3" t="s">
        <v>903</v>
      </c>
      <c r="E1239" s="3">
        <v>4</v>
      </c>
      <c r="F1239" s="3" t="s">
        <v>904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46022</v>
      </c>
      <c r="D1240" s="3" t="s">
        <v>905</v>
      </c>
      <c r="E1240" s="3">
        <v>4</v>
      </c>
      <c r="F1240" s="3" t="s">
        <v>906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46022</v>
      </c>
      <c r="D1241" s="3" t="s">
        <v>907</v>
      </c>
      <c r="E1241" s="3">
        <v>4</v>
      </c>
      <c r="F1241" s="3" t="s">
        <v>738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46022</v>
      </c>
      <c r="D1242" s="3" t="s">
        <v>908</v>
      </c>
      <c r="E1242" s="3">
        <v>4</v>
      </c>
      <c r="F1242" s="3" t="s">
        <v>909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46022</v>
      </c>
      <c r="D1243" s="3" t="s">
        <v>910</v>
      </c>
      <c r="E1243" s="3">
        <v>4</v>
      </c>
      <c r="F1243" s="3" t="s">
        <v>112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46022</v>
      </c>
      <c r="D1244" s="3" t="s">
        <v>911</v>
      </c>
      <c r="E1244" s="3">
        <v>4</v>
      </c>
      <c r="F1244" s="3" t="s">
        <v>912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46022</v>
      </c>
      <c r="D1245" s="3" t="s">
        <v>913</v>
      </c>
      <c r="E1245" s="3">
        <v>4</v>
      </c>
      <c r="F1245" s="3" t="s">
        <v>904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46022</v>
      </c>
      <c r="D1246" s="3" t="s">
        <v>914</v>
      </c>
      <c r="E1246" s="3">
        <v>4</v>
      </c>
      <c r="F1246" s="3" t="s">
        <v>915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46022</v>
      </c>
      <c r="D1247" s="3" t="s">
        <v>916</v>
      </c>
      <c r="E1247" s="3">
        <v>4</v>
      </c>
      <c r="F1247" s="3" t="s">
        <v>917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46022</v>
      </c>
      <c r="D1248" s="3" t="s">
        <v>918</v>
      </c>
      <c r="E1248" s="3">
        <v>4</v>
      </c>
      <c r="F1248" s="3" t="s">
        <v>919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46022</v>
      </c>
      <c r="D1249" s="3" t="s">
        <v>920</v>
      </c>
      <c r="E1249" s="3">
        <v>4</v>
      </c>
      <c r="F1249" s="3" t="s">
        <v>921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46022</v>
      </c>
      <c r="D1250" s="3" t="s">
        <v>922</v>
      </c>
      <c r="E1250" s="3">
        <v>4</v>
      </c>
      <c r="F1250" s="3" t="s">
        <v>923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46022</v>
      </c>
      <c r="D1251" s="3" t="s">
        <v>924</v>
      </c>
      <c r="E1251" s="3">
        <v>4</v>
      </c>
      <c r="F1251" s="3" t="s">
        <v>925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46022</v>
      </c>
      <c r="D1252" s="3" t="s">
        <v>926</v>
      </c>
      <c r="E1252" s="3">
        <v>4</v>
      </c>
      <c r="F1252" s="3" t="s">
        <v>927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46022</v>
      </c>
      <c r="D1253" s="3" t="s">
        <v>903</v>
      </c>
      <c r="E1253" s="3">
        <v>5</v>
      </c>
      <c r="F1253" s="3" t="s">
        <v>904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46022</v>
      </c>
      <c r="D1254" s="3" t="s">
        <v>905</v>
      </c>
      <c r="E1254" s="3">
        <v>5</v>
      </c>
      <c r="F1254" s="3" t="s">
        <v>906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46022</v>
      </c>
      <c r="D1255" s="3" t="s">
        <v>907</v>
      </c>
      <c r="E1255" s="3">
        <v>5</v>
      </c>
      <c r="F1255" s="3" t="s">
        <v>738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46022</v>
      </c>
      <c r="D1256" s="3" t="s">
        <v>908</v>
      </c>
      <c r="E1256" s="3">
        <v>5</v>
      </c>
      <c r="F1256" s="3" t="s">
        <v>909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46022</v>
      </c>
      <c r="D1257" s="3" t="s">
        <v>910</v>
      </c>
      <c r="E1257" s="3">
        <v>5</v>
      </c>
      <c r="F1257" s="3" t="s">
        <v>112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46022</v>
      </c>
      <c r="D1258" s="3" t="s">
        <v>911</v>
      </c>
      <c r="E1258" s="3">
        <v>5</v>
      </c>
      <c r="F1258" s="3" t="s">
        <v>912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46022</v>
      </c>
      <c r="D1259" s="3" t="s">
        <v>913</v>
      </c>
      <c r="E1259" s="3">
        <v>5</v>
      </c>
      <c r="F1259" s="3" t="s">
        <v>904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46022</v>
      </c>
      <c r="D1260" s="3" t="s">
        <v>914</v>
      </c>
      <c r="E1260" s="3">
        <v>5</v>
      </c>
      <c r="F1260" s="3" t="s">
        <v>915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46022</v>
      </c>
      <c r="D1261" s="3" t="s">
        <v>916</v>
      </c>
      <c r="E1261" s="3">
        <v>5</v>
      </c>
      <c r="F1261" s="3" t="s">
        <v>917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46022</v>
      </c>
      <c r="D1262" s="3" t="s">
        <v>918</v>
      </c>
      <c r="E1262" s="3">
        <v>5</v>
      </c>
      <c r="F1262" s="3" t="s">
        <v>919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46022</v>
      </c>
      <c r="D1263" s="3" t="s">
        <v>920</v>
      </c>
      <c r="E1263" s="3">
        <v>5</v>
      </c>
      <c r="F1263" s="3" t="s">
        <v>921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46022</v>
      </c>
      <c r="D1264" s="3" t="s">
        <v>922</v>
      </c>
      <c r="E1264" s="3">
        <v>5</v>
      </c>
      <c r="F1264" s="3" t="s">
        <v>923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46022</v>
      </c>
      <c r="D1265" s="3" t="s">
        <v>924</v>
      </c>
      <c r="E1265" s="3">
        <v>5</v>
      </c>
      <c r="F1265" s="3" t="s">
        <v>925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46022</v>
      </c>
      <c r="D1266" s="3" t="s">
        <v>926</v>
      </c>
      <c r="E1266" s="3">
        <v>5</v>
      </c>
      <c r="F1266" s="3" t="s">
        <v>927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46022</v>
      </c>
      <c r="D1267" s="3" t="s">
        <v>903</v>
      </c>
      <c r="E1267" s="3">
        <v>6</v>
      </c>
      <c r="F1267" s="3" t="s">
        <v>904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46022</v>
      </c>
      <c r="D1268" s="3" t="s">
        <v>905</v>
      </c>
      <c r="E1268" s="3">
        <v>6</v>
      </c>
      <c r="F1268" s="3" t="s">
        <v>906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46022</v>
      </c>
      <c r="D1269" s="3" t="s">
        <v>907</v>
      </c>
      <c r="E1269" s="3">
        <v>6</v>
      </c>
      <c r="F1269" s="3" t="s">
        <v>738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46022</v>
      </c>
      <c r="D1270" s="3" t="s">
        <v>908</v>
      </c>
      <c r="E1270" s="3">
        <v>6</v>
      </c>
      <c r="F1270" s="3" t="s">
        <v>909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46022</v>
      </c>
      <c r="D1271" s="3" t="s">
        <v>910</v>
      </c>
      <c r="E1271" s="3">
        <v>6</v>
      </c>
      <c r="F1271" s="3" t="s">
        <v>112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46022</v>
      </c>
      <c r="D1272" s="3" t="s">
        <v>911</v>
      </c>
      <c r="E1272" s="3">
        <v>6</v>
      </c>
      <c r="F1272" s="3" t="s">
        <v>912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46022</v>
      </c>
      <c r="D1273" s="3" t="s">
        <v>913</v>
      </c>
      <c r="E1273" s="3">
        <v>6</v>
      </c>
      <c r="F1273" s="3" t="s">
        <v>904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46022</v>
      </c>
      <c r="D1274" s="3" t="s">
        <v>914</v>
      </c>
      <c r="E1274" s="3">
        <v>6</v>
      </c>
      <c r="F1274" s="3" t="s">
        <v>915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46022</v>
      </c>
      <c r="D1275" s="3" t="s">
        <v>916</v>
      </c>
      <c r="E1275" s="3">
        <v>6</v>
      </c>
      <c r="F1275" s="3" t="s">
        <v>917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46022</v>
      </c>
      <c r="D1276" s="3" t="s">
        <v>918</v>
      </c>
      <c r="E1276" s="3">
        <v>6</v>
      </c>
      <c r="F1276" s="3" t="s">
        <v>919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46022</v>
      </c>
      <c r="D1277" s="3" t="s">
        <v>920</v>
      </c>
      <c r="E1277" s="3">
        <v>6</v>
      </c>
      <c r="F1277" s="3" t="s">
        <v>921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46022</v>
      </c>
      <c r="D1278" s="3" t="s">
        <v>922</v>
      </c>
      <c r="E1278" s="3">
        <v>6</v>
      </c>
      <c r="F1278" s="3" t="s">
        <v>923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46022</v>
      </c>
      <c r="D1279" s="3" t="s">
        <v>924</v>
      </c>
      <c r="E1279" s="3">
        <v>6</v>
      </c>
      <c r="F1279" s="3" t="s">
        <v>925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46022</v>
      </c>
      <c r="D1280" s="3" t="s">
        <v>926</v>
      </c>
      <c r="E1280" s="3">
        <v>6</v>
      </c>
      <c r="F1280" s="3" t="s">
        <v>927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46022</v>
      </c>
      <c r="D1281" s="3" t="s">
        <v>903</v>
      </c>
      <c r="E1281" s="3">
        <v>7</v>
      </c>
      <c r="F1281" s="3" t="s">
        <v>904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46022</v>
      </c>
      <c r="D1282" s="3" t="s">
        <v>905</v>
      </c>
      <c r="E1282" s="3">
        <v>7</v>
      </c>
      <c r="F1282" s="3" t="s">
        <v>906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46022</v>
      </c>
      <c r="D1283" s="3" t="s">
        <v>907</v>
      </c>
      <c r="E1283" s="3">
        <v>7</v>
      </c>
      <c r="F1283" s="3" t="s">
        <v>738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46022</v>
      </c>
      <c r="D1284" s="3" t="s">
        <v>908</v>
      </c>
      <c r="E1284" s="3">
        <v>7</v>
      </c>
      <c r="F1284" s="3" t="s">
        <v>909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46022</v>
      </c>
      <c r="D1285" s="3" t="s">
        <v>910</v>
      </c>
      <c r="E1285" s="3">
        <v>7</v>
      </c>
      <c r="F1285" s="3" t="s">
        <v>112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46022</v>
      </c>
      <c r="D1286" s="3" t="s">
        <v>911</v>
      </c>
      <c r="E1286" s="3">
        <v>7</v>
      </c>
      <c r="F1286" s="3" t="s">
        <v>912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46022</v>
      </c>
      <c r="D1287" s="3" t="s">
        <v>913</v>
      </c>
      <c r="E1287" s="3">
        <v>7</v>
      </c>
      <c r="F1287" s="3" t="s">
        <v>904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46022</v>
      </c>
      <c r="D1288" s="3" t="s">
        <v>914</v>
      </c>
      <c r="E1288" s="3">
        <v>7</v>
      </c>
      <c r="F1288" s="3" t="s">
        <v>915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46022</v>
      </c>
      <c r="D1289" s="3" t="s">
        <v>916</v>
      </c>
      <c r="E1289" s="3">
        <v>7</v>
      </c>
      <c r="F1289" s="3" t="s">
        <v>917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46022</v>
      </c>
      <c r="D1290" s="3" t="s">
        <v>918</v>
      </c>
      <c r="E1290" s="3">
        <v>7</v>
      </c>
      <c r="F1290" s="3" t="s">
        <v>919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46022</v>
      </c>
      <c r="D1291" s="3" t="s">
        <v>920</v>
      </c>
      <c r="E1291" s="3">
        <v>7</v>
      </c>
      <c r="F1291" s="3" t="s">
        <v>921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46022</v>
      </c>
      <c r="D1292" s="3" t="s">
        <v>922</v>
      </c>
      <c r="E1292" s="3">
        <v>7</v>
      </c>
      <c r="F1292" s="3" t="s">
        <v>923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46022</v>
      </c>
      <c r="D1293" s="3" t="s">
        <v>924</v>
      </c>
      <c r="E1293" s="3">
        <v>7</v>
      </c>
      <c r="F1293" s="3" t="s">
        <v>925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46022</v>
      </c>
      <c r="D1294" s="3" t="s">
        <v>926</v>
      </c>
      <c r="E1294" s="3">
        <v>7</v>
      </c>
      <c r="F1294" s="3" t="s">
        <v>927</v>
      </c>
      <c r="H1294" s="10" t="e">
        <f>#REF!</f>
        <v>#REF!</v>
      </c>
    </row>
    <row r="1295" spans="1:8" s="2" customFormat="1">
      <c r="C1295" s="6"/>
      <c r="F1295" s="7" t="s">
        <v>928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46022</v>
      </c>
      <c r="D1296" s="3" t="s">
        <v>578</v>
      </c>
      <c r="E1296" s="3">
        <v>1</v>
      </c>
      <c r="F1296" s="3" t="s">
        <v>566</v>
      </c>
      <c r="H1296" s="10">
        <f>'Справка 5'!C27</f>
        <v>4229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46022</v>
      </c>
      <c r="D1297" s="3" t="s">
        <v>581</v>
      </c>
      <c r="E1297" s="3">
        <v>1</v>
      </c>
      <c r="F1297" s="3" t="s">
        <v>579</v>
      </c>
      <c r="H1297" s="10">
        <f>'Справка 5'!C44</f>
        <v>0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46022</v>
      </c>
      <c r="D1298" s="3" t="s">
        <v>584</v>
      </c>
      <c r="E1298" s="3">
        <v>1</v>
      </c>
      <c r="F1298" s="3" t="s">
        <v>582</v>
      </c>
      <c r="H1298" s="10">
        <f>'Справка 5'!C61</f>
        <v>0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46022</v>
      </c>
      <c r="D1299" s="3" t="s">
        <v>587</v>
      </c>
      <c r="E1299" s="3">
        <v>1</v>
      </c>
      <c r="F1299" s="3" t="s">
        <v>585</v>
      </c>
      <c r="H1299" s="10">
        <f>'Справка 5'!C78</f>
        <v>0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46022</v>
      </c>
      <c r="D1300" s="3" t="s">
        <v>589</v>
      </c>
      <c r="E1300" s="3">
        <v>1</v>
      </c>
      <c r="F1300" s="3" t="s">
        <v>565</v>
      </c>
      <c r="H1300" s="10">
        <f>'Справка 5'!C79</f>
        <v>4229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46022</v>
      </c>
      <c r="D1301" s="3" t="s">
        <v>592</v>
      </c>
      <c r="E1301" s="3">
        <v>1</v>
      </c>
      <c r="F1301" s="3" t="s">
        <v>566</v>
      </c>
      <c r="H1301" s="10">
        <f>'Справка 5'!C97</f>
        <v>29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46022</v>
      </c>
      <c r="D1302" s="3" t="s">
        <v>593</v>
      </c>
      <c r="E1302" s="3">
        <v>1</v>
      </c>
      <c r="F1302" s="3" t="s">
        <v>579</v>
      </c>
      <c r="H1302" s="10">
        <f>'Справка 5'!C114</f>
        <v>0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46022</v>
      </c>
      <c r="D1303" s="3" t="s">
        <v>594</v>
      </c>
      <c r="E1303" s="3">
        <v>1</v>
      </c>
      <c r="F1303" s="3" t="s">
        <v>582</v>
      </c>
      <c r="H1303" s="10">
        <f>'Справка 5'!C131</f>
        <v>0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46022</v>
      </c>
      <c r="D1304" s="3" t="s">
        <v>595</v>
      </c>
      <c r="E1304" s="3">
        <v>1</v>
      </c>
      <c r="F1304" s="3" t="s">
        <v>585</v>
      </c>
      <c r="H1304" s="10">
        <f>'Справка 5'!C148</f>
        <v>0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46022</v>
      </c>
      <c r="D1305" s="3" t="s">
        <v>597</v>
      </c>
      <c r="E1305" s="3">
        <v>1</v>
      </c>
      <c r="F1305" s="3" t="s">
        <v>590</v>
      </c>
      <c r="H1305" s="10">
        <f>'Справка 5'!C149</f>
        <v>29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46022</v>
      </c>
      <c r="D1306" s="3" t="s">
        <v>578</v>
      </c>
      <c r="E1306" s="3">
        <v>2</v>
      </c>
      <c r="F1306" s="3" t="s">
        <v>566</v>
      </c>
      <c r="H1306" s="10">
        <f>'Справка 5'!D27</f>
        <v>0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46022</v>
      </c>
      <c r="D1307" s="3" t="s">
        <v>581</v>
      </c>
      <c r="E1307" s="3">
        <v>2</v>
      </c>
      <c r="F1307" s="3" t="s">
        <v>579</v>
      </c>
      <c r="H1307" s="10">
        <f>'Справка 5'!D44</f>
        <v>0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46022</v>
      </c>
      <c r="D1308" s="3" t="s">
        <v>584</v>
      </c>
      <c r="E1308" s="3">
        <v>2</v>
      </c>
      <c r="F1308" s="3" t="s">
        <v>582</v>
      </c>
      <c r="H1308" s="10">
        <f>'Справка 5'!D61</f>
        <v>0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46022</v>
      </c>
      <c r="D1309" s="3" t="s">
        <v>587</v>
      </c>
      <c r="E1309" s="3">
        <v>2</v>
      </c>
      <c r="F1309" s="3" t="s">
        <v>585</v>
      </c>
      <c r="H1309" s="10">
        <f>'Справка 5'!D78</f>
        <v>0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46022</v>
      </c>
      <c r="D1310" s="3" t="s">
        <v>589</v>
      </c>
      <c r="E1310" s="3">
        <v>2</v>
      </c>
      <c r="F1310" s="3" t="s">
        <v>565</v>
      </c>
      <c r="H1310" s="10">
        <f>'Справка 5'!D79</f>
        <v>0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46022</v>
      </c>
      <c r="D1311" s="3" t="s">
        <v>592</v>
      </c>
      <c r="E1311" s="3">
        <v>2</v>
      </c>
      <c r="F1311" s="3" t="s">
        <v>566</v>
      </c>
      <c r="H1311" s="10">
        <f>'Справка 5'!D97</f>
        <v>0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46022</v>
      </c>
      <c r="D1312" s="3" t="s">
        <v>593</v>
      </c>
      <c r="E1312" s="3">
        <v>2</v>
      </c>
      <c r="F1312" s="3" t="s">
        <v>579</v>
      </c>
      <c r="H1312" s="10">
        <f>'Справка 5'!D114</f>
        <v>0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46022</v>
      </c>
      <c r="D1313" s="3" t="s">
        <v>594</v>
      </c>
      <c r="E1313" s="3">
        <v>2</v>
      </c>
      <c r="F1313" s="3" t="s">
        <v>582</v>
      </c>
      <c r="H1313" s="10">
        <f>'Справка 5'!D131</f>
        <v>0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46022</v>
      </c>
      <c r="D1314" s="3" t="s">
        <v>595</v>
      </c>
      <c r="E1314" s="3">
        <v>2</v>
      </c>
      <c r="F1314" s="3" t="s">
        <v>585</v>
      </c>
      <c r="H1314" s="10">
        <f>'Справка 5'!D148</f>
        <v>0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46022</v>
      </c>
      <c r="D1315" s="3" t="s">
        <v>597</v>
      </c>
      <c r="E1315" s="3">
        <v>2</v>
      </c>
      <c r="F1315" s="3" t="s">
        <v>590</v>
      </c>
      <c r="H1315" s="10">
        <f>'Справка 5'!D149</f>
        <v>0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46022</v>
      </c>
      <c r="D1316" s="3" t="s">
        <v>578</v>
      </c>
      <c r="E1316" s="3">
        <v>3</v>
      </c>
      <c r="F1316" s="3" t="s">
        <v>566</v>
      </c>
      <c r="H1316" s="10">
        <f>'Справка 5'!E27</f>
        <v>0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46022</v>
      </c>
      <c r="D1317" s="3" t="s">
        <v>581</v>
      </c>
      <c r="E1317" s="3">
        <v>3</v>
      </c>
      <c r="F1317" s="3" t="s">
        <v>579</v>
      </c>
      <c r="H1317" s="10">
        <f>'Справка 5'!E44</f>
        <v>0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46022</v>
      </c>
      <c r="D1318" s="3" t="s">
        <v>584</v>
      </c>
      <c r="E1318" s="3">
        <v>3</v>
      </c>
      <c r="F1318" s="3" t="s">
        <v>582</v>
      </c>
      <c r="H1318" s="10">
        <f>'Справка 5'!E61</f>
        <v>0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46022</v>
      </c>
      <c r="D1319" s="3" t="s">
        <v>587</v>
      </c>
      <c r="E1319" s="3">
        <v>3</v>
      </c>
      <c r="F1319" s="3" t="s">
        <v>585</v>
      </c>
      <c r="H1319" s="10">
        <f>'Справка 5'!E78</f>
        <v>0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46022</v>
      </c>
      <c r="D1320" s="3" t="s">
        <v>589</v>
      </c>
      <c r="E1320" s="3">
        <v>3</v>
      </c>
      <c r="F1320" s="3" t="s">
        <v>565</v>
      </c>
      <c r="H1320" s="10">
        <f>'Справка 5'!E79</f>
        <v>0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46022</v>
      </c>
      <c r="D1321" s="3" t="s">
        <v>592</v>
      </c>
      <c r="E1321" s="3">
        <v>3</v>
      </c>
      <c r="F1321" s="3" t="s">
        <v>566</v>
      </c>
      <c r="H1321" s="10">
        <f>'Справка 5'!E97</f>
        <v>0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46022</v>
      </c>
      <c r="D1322" s="3" t="s">
        <v>593</v>
      </c>
      <c r="E1322" s="3">
        <v>3</v>
      </c>
      <c r="F1322" s="3" t="s">
        <v>579</v>
      </c>
      <c r="H1322" s="10">
        <f>'Справка 5'!E114</f>
        <v>0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46022</v>
      </c>
      <c r="D1323" s="3" t="s">
        <v>594</v>
      </c>
      <c r="E1323" s="3">
        <v>3</v>
      </c>
      <c r="F1323" s="3" t="s">
        <v>582</v>
      </c>
      <c r="H1323" s="10">
        <f>'Справка 5'!E131</f>
        <v>0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46022</v>
      </c>
      <c r="D1324" s="3" t="s">
        <v>595</v>
      </c>
      <c r="E1324" s="3">
        <v>3</v>
      </c>
      <c r="F1324" s="3" t="s">
        <v>585</v>
      </c>
      <c r="H1324" s="10">
        <f>'Справка 5'!E148</f>
        <v>0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46022</v>
      </c>
      <c r="D1325" s="3" t="s">
        <v>597</v>
      </c>
      <c r="E1325" s="3">
        <v>3</v>
      </c>
      <c r="F1325" s="3" t="s">
        <v>590</v>
      </c>
      <c r="H1325" s="10">
        <f>'Справка 5'!E149</f>
        <v>0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46022</v>
      </c>
      <c r="D1326" s="3" t="s">
        <v>578</v>
      </c>
      <c r="E1326" s="3">
        <v>4</v>
      </c>
      <c r="F1326" s="3" t="s">
        <v>566</v>
      </c>
      <c r="H1326" s="10">
        <f>'Справка 5'!F27</f>
        <v>4229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46022</v>
      </c>
      <c r="D1327" s="3" t="s">
        <v>581</v>
      </c>
      <c r="E1327" s="3">
        <v>4</v>
      </c>
      <c r="F1327" s="3" t="s">
        <v>579</v>
      </c>
      <c r="H1327" s="10">
        <f>'Справка 5'!F44</f>
        <v>0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46022</v>
      </c>
      <c r="D1328" s="3" t="s">
        <v>584</v>
      </c>
      <c r="E1328" s="3">
        <v>4</v>
      </c>
      <c r="F1328" s="3" t="s">
        <v>582</v>
      </c>
      <c r="H1328" s="10">
        <f>'Справка 5'!F61</f>
        <v>0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46022</v>
      </c>
      <c r="D1329" s="3" t="s">
        <v>587</v>
      </c>
      <c r="E1329" s="3">
        <v>4</v>
      </c>
      <c r="F1329" s="3" t="s">
        <v>585</v>
      </c>
      <c r="H1329" s="10">
        <f>'Справка 5'!F78</f>
        <v>0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46022</v>
      </c>
      <c r="D1330" s="3" t="s">
        <v>589</v>
      </c>
      <c r="E1330" s="3">
        <v>4</v>
      </c>
      <c r="F1330" s="3" t="s">
        <v>565</v>
      </c>
      <c r="H1330" s="10">
        <f>'Справка 5'!F79</f>
        <v>4229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46022</v>
      </c>
      <c r="D1331" s="3" t="s">
        <v>592</v>
      </c>
      <c r="E1331" s="3">
        <v>4</v>
      </c>
      <c r="F1331" s="3" t="s">
        <v>566</v>
      </c>
      <c r="H1331" s="10">
        <f>'Справка 5'!F97</f>
        <v>29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46022</v>
      </c>
      <c r="D1332" s="3" t="s">
        <v>593</v>
      </c>
      <c r="E1332" s="3">
        <v>4</v>
      </c>
      <c r="F1332" s="3" t="s">
        <v>579</v>
      </c>
      <c r="H1332" s="10">
        <f>'Справка 5'!F114</f>
        <v>0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46022</v>
      </c>
      <c r="D1333" s="3" t="s">
        <v>594</v>
      </c>
      <c r="E1333" s="3">
        <v>4</v>
      </c>
      <c r="F1333" s="3" t="s">
        <v>582</v>
      </c>
      <c r="H1333" s="10">
        <f>'Справка 5'!F131</f>
        <v>0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46022</v>
      </c>
      <c r="D1334" s="3" t="s">
        <v>595</v>
      </c>
      <c r="E1334" s="3">
        <v>4</v>
      </c>
      <c r="F1334" s="3" t="s">
        <v>585</v>
      </c>
      <c r="H1334" s="10">
        <f>'Справка 5'!F148</f>
        <v>0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46022</v>
      </c>
      <c r="D1335" s="3" t="s">
        <v>597</v>
      </c>
      <c r="E1335" s="3">
        <v>4</v>
      </c>
      <c r="F1335" s="3" t="s">
        <v>590</v>
      </c>
      <c r="H1335" s="10">
        <f>'Справка 5'!F149</f>
        <v>29</v>
      </c>
    </row>
  </sheetData>
  <sheetProtection insertRow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/>
</ds:datastoreItem>
</file>

<file path=customXml/itemProps2.xml><?xml version="1.0" encoding="utf-8"?>
<ds:datastoreItem xmlns:ds="http://schemas.openxmlformats.org/officeDocument/2006/customXml" ds:itemID="{80F478CA-9466-4B4A-B1B3-B98E9202B533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2026-01-31T09:47:57Z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EB384BE03FD2473A97695B761E9364C9</vt:lpwstr>
  </property>
  <property fmtid="{D5CDD505-2E9C-101B-9397-08002B2CF9AE}" pid="5" name="KSOProductBuildVer">
    <vt:lpwstr>1033-12.2.0.23196</vt:lpwstr>
  </property>
</Properties>
</file>